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PLAN1!$B$2:$M$60</definedName>
  </definedNames>
  <calcPr calcId="145621"/>
</workbook>
</file>

<file path=xl/calcChain.xml><?xml version="1.0" encoding="utf-8"?>
<calcChain xmlns="http://schemas.openxmlformats.org/spreadsheetml/2006/main">
  <c r="J23" i="6" l="1"/>
  <c r="K23" i="6" s="1"/>
  <c r="J22" i="6"/>
  <c r="K22" i="6" s="1"/>
  <c r="J29" i="6"/>
  <c r="K29" i="6" s="1"/>
  <c r="J30" i="6"/>
  <c r="K30" i="6" s="1"/>
  <c r="J36" i="6"/>
  <c r="K36" i="6" s="1"/>
  <c r="J37" i="6"/>
  <c r="K37" i="6" s="1"/>
  <c r="J43" i="6"/>
  <c r="K43" i="6" s="1"/>
  <c r="J44" i="6"/>
  <c r="K44" i="6" s="1"/>
  <c r="I22" i="6"/>
  <c r="I23" i="6"/>
  <c r="I24" i="6"/>
  <c r="J24" i="6" s="1"/>
  <c r="K24" i="6" s="1"/>
  <c r="I29" i="6"/>
  <c r="I30" i="6"/>
  <c r="I32" i="6"/>
  <c r="J32" i="6" s="1"/>
  <c r="K32" i="6" s="1"/>
  <c r="I36" i="6"/>
  <c r="I37" i="6"/>
  <c r="I43" i="6"/>
  <c r="I44" i="6"/>
  <c r="F19" i="6"/>
  <c r="I19" i="6" s="1"/>
  <c r="J19" i="6" s="1"/>
  <c r="L19" i="6" s="1"/>
  <c r="F20" i="6"/>
  <c r="I20" i="6" s="1"/>
  <c r="J20" i="6" s="1"/>
  <c r="F21" i="6"/>
  <c r="I21" i="6" s="1"/>
  <c r="J21" i="6" s="1"/>
  <c r="L21" i="6" s="1"/>
  <c r="F22" i="6"/>
  <c r="F23" i="6"/>
  <c r="F24" i="6"/>
  <c r="F25" i="6"/>
  <c r="I25" i="6" s="1"/>
  <c r="J25" i="6" s="1"/>
  <c r="L25" i="6" s="1"/>
  <c r="F26" i="6"/>
  <c r="I26" i="6" s="1"/>
  <c r="J26" i="6" s="1"/>
  <c r="K26" i="6" s="1"/>
  <c r="F27" i="6"/>
  <c r="I27" i="6" s="1"/>
  <c r="J27" i="6" s="1"/>
  <c r="K27" i="6" s="1"/>
  <c r="F28" i="6"/>
  <c r="I28" i="6" s="1"/>
  <c r="J28" i="6" s="1"/>
  <c r="F29" i="6"/>
  <c r="F30" i="6"/>
  <c r="F31" i="6"/>
  <c r="I31" i="6" s="1"/>
  <c r="J31" i="6" s="1"/>
  <c r="K31" i="6" s="1"/>
  <c r="F32" i="6"/>
  <c r="F33" i="6"/>
  <c r="I33" i="6" s="1"/>
  <c r="J33" i="6" s="1"/>
  <c r="L33" i="6" s="1"/>
  <c r="F34" i="6"/>
  <c r="I34" i="6" s="1"/>
  <c r="J34" i="6" s="1"/>
  <c r="K34" i="6" s="1"/>
  <c r="F35" i="6"/>
  <c r="I35" i="6" s="1"/>
  <c r="J35" i="6" s="1"/>
  <c r="L35" i="6" s="1"/>
  <c r="F36" i="6"/>
  <c r="F37" i="6"/>
  <c r="F38" i="6"/>
  <c r="I38" i="6" s="1"/>
  <c r="J38" i="6" s="1"/>
  <c r="K38" i="6" s="1"/>
  <c r="F39" i="6"/>
  <c r="I39" i="6" s="1"/>
  <c r="J39" i="6" s="1"/>
  <c r="K39" i="6" s="1"/>
  <c r="F40" i="6"/>
  <c r="I40" i="6" s="1"/>
  <c r="J40" i="6" s="1"/>
  <c r="L40" i="6" s="1"/>
  <c r="F41" i="6"/>
  <c r="I41" i="6" s="1"/>
  <c r="J41" i="6" s="1"/>
  <c r="L41" i="6" s="1"/>
  <c r="F42" i="6"/>
  <c r="I42" i="6" s="1"/>
  <c r="J42" i="6" s="1"/>
  <c r="K42" i="6" s="1"/>
  <c r="F43" i="6"/>
  <c r="F44" i="6"/>
  <c r="F45" i="6"/>
  <c r="I45" i="6" s="1"/>
  <c r="J45" i="6" s="1"/>
  <c r="L45" i="6" s="1"/>
  <c r="F18" i="6"/>
  <c r="I18" i="6" s="1"/>
  <c r="J18" i="6" s="1"/>
  <c r="K18" i="6" s="1"/>
  <c r="L23" i="6" l="1"/>
  <c r="L22" i="6"/>
  <c r="L29" i="6"/>
  <c r="L36" i="6"/>
  <c r="L43" i="6"/>
  <c r="K19" i="6"/>
  <c r="L30" i="6"/>
  <c r="L37" i="6"/>
  <c r="L44" i="6"/>
  <c r="L31" i="6"/>
  <c r="L26" i="6"/>
  <c r="L27" i="6"/>
  <c r="K35" i="6"/>
  <c r="L38" i="6"/>
  <c r="L34" i="6"/>
  <c r="L39" i="6"/>
  <c r="L42" i="6"/>
  <c r="K40" i="6"/>
  <c r="K28" i="6"/>
  <c r="L28" i="6"/>
  <c r="K20" i="6"/>
  <c r="L20" i="6"/>
  <c r="L32" i="6"/>
  <c r="L24" i="6"/>
  <c r="K45" i="6"/>
  <c r="K41" i="6"/>
  <c r="K33" i="6"/>
  <c r="K25" i="6"/>
  <c r="K21" i="6"/>
  <c r="L18" i="6"/>
  <c r="F17" i="6" l="1"/>
  <c r="I17" i="6" s="1"/>
  <c r="J17" i="6" s="1"/>
  <c r="K17" i="6" l="1"/>
  <c r="K48" i="6" s="1"/>
  <c r="L17" i="6"/>
  <c r="L48" i="6" l="1"/>
  <c r="L50" i="6" s="1"/>
  <c r="K55" i="6"/>
  <c r="K50" i="6" l="1"/>
  <c r="L52" i="6" l="1"/>
  <c r="K52" i="6"/>
</calcChain>
</file>

<file path=xl/sharedStrings.xml><?xml version="1.0" encoding="utf-8"?>
<sst xmlns="http://schemas.openxmlformats.org/spreadsheetml/2006/main" count="243" uniqueCount="200">
  <si>
    <t>Feriado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</si>
  <si>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</si>
  <si>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</si>
  <si>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</si>
  <si>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</si>
  <si>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</si>
  <si>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</si>
  <si>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</si>
  <si>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</si>
  <si>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</si>
  <si>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</si>
  <si>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</si>
  <si>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</si>
  <si>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</si>
  <si>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</si>
  <si>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</si>
  <si>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</si>
  <si>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</si>
  <si>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</si>
  <si>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</si>
  <si>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</si>
  <si>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</si>
  <si>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</si>
  <si>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</si>
  <si>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</si>
  <si>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</si>
  <si>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</si>
  <si>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</si>
  <si>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</si>
  <si>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</si>
  <si>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</si>
  <si>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</si>
  <si>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Tolerância / Intervalo</t>
  </si>
  <si>
    <t>LOTACAO</t>
  </si>
  <si>
    <t>CARGO EFETIVO</t>
  </si>
  <si>
    <t>CARGO EM COMISSÃO</t>
  </si>
  <si>
    <t xml:space="preserve">SIMBOLO </t>
  </si>
  <si>
    <t>AFASTAMENTOS</t>
  </si>
  <si>
    <t>Assessor</t>
  </si>
  <si>
    <t>Doação de sangue</t>
  </si>
  <si>
    <t>Exoneração</t>
  </si>
  <si>
    <t>Chefe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</si>
  <si>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</si>
  <si>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</si>
  <si>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</si>
  <si>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</si>
  <si>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</si>
  <si>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</si>
  <si>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</si>
  <si>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</si>
  <si>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</si>
  <si>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</si>
  <si>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</si>
  <si>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</si>
  <si>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</si>
  <si>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</si>
  <si>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</si>
  <si>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</si>
  <si>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</si>
  <si>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</si>
  <si>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</si>
  <si>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</si>
  <si>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</si>
  <si>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</si>
  <si>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</si>
  <si>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</si>
  <si>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</si>
  <si>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</si>
  <si>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</si>
  <si>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</si>
  <si>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</si>
  <si>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</si>
  <si>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</si>
  <si>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Abono Anual</t>
  </si>
  <si>
    <t>Limite máximo diário</t>
  </si>
  <si>
    <t>Ponto Facultativo - Meio Período</t>
  </si>
  <si>
    <t>Falta Injustificada</t>
  </si>
  <si>
    <t>Agente de Resíduos Sólidos</t>
  </si>
  <si>
    <t>Técnico de Resíduos Sólidos</t>
  </si>
  <si>
    <t>Dispensa DODF</t>
  </si>
  <si>
    <t>Paralisação - 322</t>
  </si>
  <si>
    <t>Substituição</t>
  </si>
  <si>
    <t>Exame preventivo anual</t>
  </si>
  <si>
    <t>Jornada Ponto Facultativo Meio Período</t>
  </si>
  <si>
    <t>Registro Entrada 2</t>
  </si>
  <si>
    <t>Horas Registradas Diárias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</si>
  <si>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</si>
  <si>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</si>
  <si>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</si>
  <si>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</si>
  <si>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</si>
  <si>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>SEMANA DE 5 DIAS</t>
  </si>
  <si>
    <t>Jornada de Ordinária</t>
  </si>
  <si>
    <t>Jornada diária oficial</t>
  </si>
  <si>
    <t>SEMANA DE 1 DIA</t>
  </si>
  <si>
    <t>SEMANA DE 4 DIAS</t>
  </si>
  <si>
    <t>AFASTAMENTO</t>
  </si>
  <si>
    <t>Mudança de Lotação</t>
  </si>
  <si>
    <t xml:space="preserve"> PRESI</t>
  </si>
  <si>
    <t xml:space="preserve"> GAB</t>
  </si>
  <si>
    <t xml:space="preserve"> PROJU</t>
  </si>
  <si>
    <t xml:space="preserve"> ASCOM</t>
  </si>
  <si>
    <t xml:space="preserve"> UPLAN</t>
  </si>
  <si>
    <t xml:space="preserve"> EDUC</t>
  </si>
  <si>
    <t xml:space="preserve"> UGIN</t>
  </si>
  <si>
    <t xml:space="preserve"> GEGEO</t>
  </si>
  <si>
    <t xml:space="preserve"> GEATE</t>
  </si>
  <si>
    <t xml:space="preserve"> GEDOC</t>
  </si>
  <si>
    <t xml:space="preserve"> GEINFRA</t>
  </si>
  <si>
    <t xml:space="preserve"> GESIS</t>
  </si>
  <si>
    <t xml:space="preserve"> UCI</t>
  </si>
  <si>
    <t xml:space="preserve"> UCAF</t>
  </si>
  <si>
    <t xml:space="preserve"> OUVI</t>
  </si>
  <si>
    <t xml:space="preserve"> UJAI</t>
  </si>
  <si>
    <t xml:space="preserve"> CAC</t>
  </si>
  <si>
    <t xml:space="preserve"> ESP</t>
  </si>
  <si>
    <t xml:space="preserve"> SULAM</t>
  </si>
  <si>
    <t xml:space="preserve"> ASLAM</t>
  </si>
  <si>
    <t xml:space="preserve"> ADIS</t>
  </si>
  <si>
    <t xml:space="preserve"> DILAM I</t>
  </si>
  <si>
    <t xml:space="preserve"> DILAM II</t>
  </si>
  <si>
    <t xml:space="preserve"> DILAM III</t>
  </si>
  <si>
    <t xml:space="preserve"> DILAM IV</t>
  </si>
  <si>
    <t xml:space="preserve"> DILAM V</t>
  </si>
  <si>
    <t xml:space="preserve"> SUFAM</t>
  </si>
  <si>
    <t xml:space="preserve"> AFIS</t>
  </si>
  <si>
    <t xml:space="preserve"> DIFIS I</t>
  </si>
  <si>
    <t xml:space="preserve"> DIFIS II</t>
  </si>
  <si>
    <t xml:space="preserve"> DIFIS III</t>
  </si>
  <si>
    <t xml:space="preserve"> DIFIS IV</t>
  </si>
  <si>
    <t xml:space="preserve"> DIFIS V</t>
  </si>
  <si>
    <t xml:space="preserve"> SUC</t>
  </si>
  <si>
    <t xml:space="preserve"> ASTUC</t>
  </si>
  <si>
    <t xml:space="preserve"> ACC</t>
  </si>
  <si>
    <t xml:space="preserve"> DIPUC</t>
  </si>
  <si>
    <t xml:space="preserve"> DIRUC I</t>
  </si>
  <si>
    <t>DIRUC I - Parque Vila Estrutural</t>
  </si>
  <si>
    <t>DIRUC III - Parque Águas Claras</t>
  </si>
  <si>
    <t>DIRUC III - Parque Areal</t>
  </si>
  <si>
    <t>DIRUC II - Parque Asa Sul</t>
  </si>
  <si>
    <t>DIRUC III - Parque Cortado</t>
  </si>
  <si>
    <t>DIRUC II - Parque Dom Bosco</t>
  </si>
  <si>
    <t>DIRUC II - Parque Ezechias Heringer</t>
  </si>
  <si>
    <t>DIRUC I - Parque Gama</t>
  </si>
  <si>
    <t>DIRUC I - Parque Jequitibás</t>
  </si>
  <si>
    <t>DIRUC II - Parque Lago Norte</t>
  </si>
  <si>
    <t>DIRUC II - Parque Olhos D’Água</t>
  </si>
  <si>
    <t>DIRUC I - Parque Paranoá</t>
  </si>
  <si>
    <t>DIRUC III - Parque Riacho Fundo</t>
  </si>
  <si>
    <t>DIRUC III - Parque Saburo Onoyama</t>
  </si>
  <si>
    <t>DIRUC I - Parque Sucupira</t>
  </si>
  <si>
    <t>DIRUC II - Parque Sudoeste</t>
  </si>
  <si>
    <t>DIRUC III - Parque Três Meninas</t>
  </si>
  <si>
    <t>DIRUC III - Parque Veredinha</t>
  </si>
  <si>
    <t xml:space="preserve"> DIRUC II</t>
  </si>
  <si>
    <t xml:space="preserve"> DIRUC III</t>
  </si>
  <si>
    <t xml:space="preserve"> DIPOM</t>
  </si>
  <si>
    <t xml:space="preserve"> NUPOB</t>
  </si>
  <si>
    <t xml:space="preserve"> NUMAN</t>
  </si>
  <si>
    <t xml:space="preserve"> SUBIO</t>
  </si>
  <si>
    <t xml:space="preserve"> ASBIO</t>
  </si>
  <si>
    <t xml:space="preserve"> DIFLO</t>
  </si>
  <si>
    <t xml:space="preserve"> DIFAU</t>
  </si>
  <si>
    <t xml:space="preserve"> DIRHI</t>
  </si>
  <si>
    <t xml:space="preserve"> DIREA</t>
  </si>
  <si>
    <t xml:space="preserve"> DIAVA</t>
  </si>
  <si>
    <t xml:space="preserve"> SUAG</t>
  </si>
  <si>
    <t xml:space="preserve"> ASTEC</t>
  </si>
  <si>
    <t xml:space="preserve"> DIORF</t>
  </si>
  <si>
    <t xml:space="preserve"> GEORC</t>
  </si>
  <si>
    <t xml:space="preserve"> GECON</t>
  </si>
  <si>
    <t xml:space="preserve"> GEFIN</t>
  </si>
  <si>
    <t xml:space="preserve"> DIGEP</t>
  </si>
  <si>
    <t xml:space="preserve"> GECEF</t>
  </si>
  <si>
    <t xml:space="preserve"> GEPAG</t>
  </si>
  <si>
    <t xml:space="preserve"> GEDES</t>
  </si>
  <si>
    <t xml:space="preserve"> DILOG</t>
  </si>
  <si>
    <t xml:space="preserve"> GEALP</t>
  </si>
  <si>
    <t xml:space="preserve"> GETRA</t>
  </si>
  <si>
    <t xml:space="preserve"> GEAP</t>
  </si>
  <si>
    <t xml:space="preserve"> GECOC</t>
  </si>
  <si>
    <t>CC-08</t>
  </si>
  <si>
    <t>CPC-08</t>
  </si>
  <si>
    <t>Caminhada da Saude</t>
  </si>
  <si>
    <t>CC-07</t>
  </si>
  <si>
    <t>CPC-07</t>
  </si>
  <si>
    <t>CC-06</t>
  </si>
  <si>
    <t>Especialista em Políticas Públicas e Gestão Governamental</t>
  </si>
  <si>
    <t>CPC-06</t>
  </si>
  <si>
    <t>CC-05</t>
  </si>
  <si>
    <t>CPC-05</t>
  </si>
  <si>
    <t>CC-04</t>
  </si>
  <si>
    <t>CPC-04</t>
  </si>
  <si>
    <t>CPE-07</t>
  </si>
  <si>
    <t>CPE-06</t>
  </si>
  <si>
    <t>INSTITUTO BRASÍLIA AMBIENTAL - BRASÍLIA AMBIENTAL</t>
  </si>
  <si>
    <t>40 horas - Com 20% de redução</t>
  </si>
  <si>
    <t>Técnico de Planejamento Urbano e Infraestrutura</t>
  </si>
  <si>
    <t>Analista de Planejamento Urbano e Infraestrutura</t>
  </si>
  <si>
    <t xml:space="preserve">    REF: ABRIL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</si>
</sst>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4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3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2" xfId="0" applyNumberFormat="1" applyFont="1" applyFill="1" applyBorder="1" applyAlignment="1" applyProtection="1">
      <alignment horizontal="center" vertical="center" wrapText="1"/>
    </xf>
    <xf numFmtId="0" fontId="21" fillId="35" borderId="59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164" fontId="22" fillId="33" borderId="63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164" fontId="22" fillId="33" borderId="60" xfId="0" applyNumberFormat="1" applyFont="1" applyFill="1" applyBorder="1" applyAlignment="1" applyProtection="1">
      <alignment horizontal="center" vertical="top" wrapText="1"/>
    </xf>
    <xf numFmtId="0" fontId="21" fillId="0" borderId="14" xfId="0" applyFont="1" applyBorder="1" applyAlignment="1"/>
    <xf numFmtId="165" fontId="21" fillId="0" borderId="13" xfId="0" applyNumberFormat="1" applyFont="1" applyBorder="1"/>
    <xf numFmtId="164" fontId="22" fillId="0" borderId="60" xfId="0" applyNumberFormat="1" applyFont="1" applyFill="1" applyBorder="1" applyAlignment="1" applyProtection="1">
      <alignment horizontal="center" vertical="top" wrapText="1"/>
    </xf>
    <xf numFmtId="164" fontId="22" fillId="0" borderId="63" xfId="0" applyNumberFormat="1" applyFont="1" applyFill="1" applyBorder="1" applyAlignment="1" applyProtection="1">
      <alignment horizontal="center" vertical="top" wrapText="1"/>
    </xf>
    <xf numFmtId="0" fontId="22" fillId="0" borderId="53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165" fontId="22" fillId="33" borderId="18" xfId="0" applyNumberFormat="1" applyFont="1" applyFill="1" applyBorder="1" applyAlignment="1" applyProtection="1">
      <alignment horizontal="center" vertical="top" wrapText="1"/>
    </xf>
    <xf numFmtId="165" fontId="22" fillId="0" borderId="18" xfId="0" applyNumberFormat="1" applyFont="1" applyFill="1" applyBorder="1" applyAlignment="1" applyProtection="1">
      <alignment horizontal="center" vertical="top" wrapText="1"/>
    </xf>
    <xf numFmtId="164" fontId="22" fillId="0" borderId="15" xfId="0" applyNumberFormat="1" applyFont="1" applyFill="1" applyBorder="1" applyAlignment="1" applyProtection="1">
      <alignment horizontal="center" vertical="top" wrapText="1"/>
    </xf>
    <xf numFmtId="164" fontId="22" fillId="33" borderId="15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center" vertical="top" wrapText="1"/>
    </xf>
    <xf numFmtId="0" fontId="22" fillId="33" borderId="17" xfId="0" applyNumberFormat="1" applyFont="1" applyFill="1" applyBorder="1" applyAlignment="1" applyProtection="1">
      <alignment horizontal="center" vertical="top" wrapText="1"/>
    </xf>
    <xf numFmtId="0" fontId="22" fillId="33" borderId="46" xfId="0" applyFont="1" applyFill="1" applyBorder="1" applyAlignment="1">
      <alignment horizontal="center"/>
    </xf>
    <xf numFmtId="164" fontId="22" fillId="33" borderId="40" xfId="0" applyNumberFormat="1" applyFont="1" applyFill="1" applyBorder="1" applyAlignment="1" applyProtection="1">
      <alignment horizontal="center" vertical="top" wrapText="1"/>
    </xf>
    <xf numFmtId="164" fontId="22" fillId="33" borderId="20" xfId="0" applyNumberFormat="1" applyFont="1" applyFill="1" applyBorder="1" applyAlignment="1" applyProtection="1">
      <alignment horizontal="center" vertical="top" wrapText="1"/>
    </xf>
    <xf numFmtId="164" fontId="22" fillId="33" borderId="52" xfId="0" applyNumberFormat="1" applyFont="1" applyFill="1" applyBorder="1" applyAlignment="1" applyProtection="1">
      <alignment horizontal="center" vertical="top" wrapText="1"/>
    </xf>
    <xf numFmtId="164" fontId="22" fillId="33" borderId="19" xfId="0" applyNumberFormat="1" applyFont="1" applyFill="1" applyBorder="1" applyAlignment="1" applyProtection="1">
      <alignment horizontal="center" vertical="top" wrapText="1"/>
    </xf>
    <xf numFmtId="164" fontId="22" fillId="33" borderId="18" xfId="0" applyNumberFormat="1" applyFont="1" applyFill="1" applyBorder="1" applyAlignment="1" applyProtection="1">
      <alignment horizontal="center" vertical="top" wrapText="1"/>
    </xf>
    <xf numFmtId="164" fontId="22" fillId="33" borderId="46" xfId="0" applyNumberFormat="1" applyFont="1" applyFill="1" applyBorder="1" applyAlignment="1" applyProtection="1">
      <alignment horizontal="center" vertical="top" wrapText="1"/>
    </xf>
    <xf numFmtId="0" fontId="26" fillId="38" borderId="73" xfId="0" applyFont="1" applyFill="1" applyBorder="1" applyAlignment="1" applyProtection="1">
      <alignment horizontal="center" vertical="center"/>
    </xf>
    <xf numFmtId="0" fontId="27" fillId="0" borderId="11" xfId="0" applyFont="1" applyBorder="1" applyAlignment="1">
      <alignment horizontal="justify" vertical="top" wrapText="1"/>
    </xf>
    <xf numFmtId="0" fontId="28" fillId="0" borderId="11" xfId="0" applyFont="1" applyBorder="1"/>
    <xf numFmtId="0" fontId="29" fillId="0" borderId="55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30" fillId="39" borderId="56" xfId="0" applyFont="1" applyFill="1" applyBorder="1" applyAlignment="1">
      <alignment horizontal="center" vertical="center"/>
    </xf>
    <xf numFmtId="0" fontId="30" fillId="39" borderId="58" xfId="0" applyFont="1" applyFill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58" xfId="0" applyFont="1" applyBorder="1" applyAlignment="1">
      <alignment vertical="center"/>
    </xf>
    <xf numFmtId="0" fontId="31" fillId="0" borderId="74" xfId="0" applyFont="1" applyBorder="1" applyAlignment="1">
      <alignment vertical="center"/>
    </xf>
    <xf numFmtId="0" fontId="21" fillId="35" borderId="78" xfId="0" applyNumberFormat="1" applyFont="1" applyFill="1" applyBorder="1" applyAlignment="1" applyProtection="1">
      <alignment horizontal="center" vertical="center" wrapText="1"/>
    </xf>
    <xf numFmtId="0" fontId="22" fillId="33" borderId="23" xfId="0" applyNumberFormat="1" applyFont="1" applyFill="1" applyBorder="1" applyAlignment="1" applyProtection="1">
      <alignment horizontal="center" vertical="top" wrapText="1"/>
    </xf>
    <xf numFmtId="0" fontId="22" fillId="33" borderId="32" xfId="0" applyFont="1" applyFill="1" applyBorder="1" applyAlignment="1">
      <alignment horizontal="center"/>
    </xf>
    <xf numFmtId="0" fontId="22" fillId="33" borderId="21" xfId="0" applyNumberFormat="1" applyFont="1" applyFill="1" applyBorder="1" applyAlignment="1" applyProtection="1">
      <alignment horizontal="center" vertical="top" wrapText="1"/>
    </xf>
    <xf numFmtId="164" fontId="22" fillId="33" borderId="72" xfId="0" applyNumberFormat="1" applyFont="1" applyFill="1" applyBorder="1" applyAlignment="1" applyProtection="1">
      <alignment horizontal="center" vertical="top" wrapText="1"/>
    </xf>
    <xf numFmtId="164" fontId="22" fillId="33" borderId="13" xfId="0" applyNumberFormat="1" applyFont="1" applyFill="1" applyBorder="1" applyAlignment="1" applyProtection="1">
      <alignment horizontal="center" vertical="top" wrapText="1"/>
    </xf>
    <xf numFmtId="164" fontId="22" fillId="33" borderId="49" xfId="0" applyNumberFormat="1" applyFont="1" applyFill="1" applyBorder="1" applyAlignment="1" applyProtection="1">
      <alignment horizontal="center" vertical="top" wrapText="1"/>
    </xf>
    <xf numFmtId="164" fontId="22" fillId="33" borderId="14" xfId="0" applyNumberFormat="1" applyFont="1" applyFill="1" applyBorder="1" applyAlignment="1" applyProtection="1">
      <alignment horizontal="center" vertical="top" wrapText="1"/>
    </xf>
    <xf numFmtId="164" fontId="22" fillId="33" borderId="25" xfId="0" applyNumberFormat="1" applyFont="1" applyFill="1" applyBorder="1" applyAlignment="1" applyProtection="1">
      <alignment horizontal="center" vertical="top" wrapText="1"/>
    </xf>
    <xf numFmtId="164" fontId="22" fillId="33" borderId="24" xfId="0" applyNumberFormat="1" applyFont="1" applyFill="1" applyBorder="1" applyAlignment="1" applyProtection="1">
      <alignment horizontal="center" vertical="top" wrapText="1"/>
    </xf>
    <xf numFmtId="165" fontId="22" fillId="33" borderId="58" xfId="0" applyNumberFormat="1" applyFont="1" applyFill="1" applyBorder="1" applyAlignment="1" applyProtection="1">
      <alignment horizontal="center" vertical="top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57" xfId="0" applyNumberFormat="1" applyFont="1" applyFill="1" applyBorder="1" applyAlignment="1" applyProtection="1">
      <alignment horizontal="center" vertical="center" wrapText="1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2" xfId="0" applyNumberFormat="1" applyFont="1" applyFill="1" applyBorder="1" applyAlignment="1" applyProtection="1">
      <alignment horizontal="center" vertical="center" wrapText="1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50" xfId="0" applyNumberFormat="1" applyFont="1" applyFill="1" applyBorder="1" applyAlignment="1" applyProtection="1">
      <alignment horizontal="center" vertical="center" wrapText="1"/>
    </xf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75" xfId="0" applyNumberFormat="1" applyFont="1" applyFill="1" applyBorder="1" applyAlignment="1" applyProtection="1">
      <alignment horizontal="center" vertical="center" wrapText="1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5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76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77" xfId="0" applyNumberFormat="1" applyFont="1" applyFill="1" applyBorder="1" applyAlignment="1" applyProtection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47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6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  <xf numFmtId="0" fontId="20" fillId="0" borderId="45" xfId="0" applyFont="1" applyBorder="1" applyAlignment="1">
      <alignment horizontal="left"/>
    </xf>
    <xf numFmtId="0" fontId="21" fillId="35" borderId="28" xfId="0" applyNumberFormat="1" applyFont="1" applyFill="1" applyBorder="1" applyAlignment="1" applyProtection="1">
      <alignment horizontal="center" vertical="center" wrapText="1"/>
    </xf>
    <xf numFmtId="0" fontId="21" fillId="35" borderId="30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48" xfId="0" applyFont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350744</xdr:colOff>
      <xdr:row>1</xdr:row>
      <xdr:rowOff>50986</xdr:rowOff>
    </xdr:from>
    <xdr:to>
      <xdr:col>2</xdr:col>
      <xdr:colOff>359608</xdr:colOff>
      <xdr:row>4</xdr:row>
      <xdr:rowOff>143638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97515"/>
          <a:ext cx="625187" cy="832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76"/>
  <sheetViews>
    <sheetView showGridLines="0" tabSelected="1" zoomScale="85" zoomScaleNormal="85" zoomScaleSheetLayoutView="100" workbookViewId="0">
      <selection activeCell="M11" sqref="M11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33.7109375" style="1" customWidth="1"/>
    <col min="14" max="14" width="9.140625" style="34" customWidth="1"/>
    <col min="15" max="15" width="36.28515625" style="1" hidden="1" customWidth="1"/>
    <col min="16" max="16" width="9.140625" style="1" hidden="1" customWidth="1"/>
    <col min="17" max="17" width="28.85546875" style="1" hidden="1" customWidth="1"/>
    <col min="18" max="18" width="9.140625" style="1" hidden="1" customWidth="1"/>
    <col min="19" max="19" width="27" style="1" hidden="1" customWidth="1"/>
    <col min="20" max="20" width="38.5703125" style="1" hidden="1" customWidth="1"/>
    <col min="21" max="22" width="9.140625" style="1" hidden="1" customWidth="1"/>
    <col min="23" max="23" width="32" style="1" hidden="1" customWidth="1"/>
    <col min="24" max="24" width="60.7109375" style="1" hidden="1" customWidth="1"/>
    <col min="25" max="25" width="44.85546875" style="1" hidden="1" customWidth="1"/>
    <col min="26" max="26" width="10.140625" style="1" hidden="1" customWidth="1"/>
    <col min="27" max="27" width="33.5703125" style="1" hidden="1" customWidth="1"/>
    <col min="28" max="35" width="9.140625" style="1" customWidth="1"/>
    <col min="36" max="16384" width="9.140625" style="1"/>
  </cols>
  <sheetData>
    <row r="1" spans="2:27" ht="20.100000000000001" customHeight="1" thickBot="1" x14ac:dyDescent="0.3">
      <c r="O1" s="24" t="s">
        <v>91</v>
      </c>
      <c r="Q1" s="24" t="s">
        <v>94</v>
      </c>
      <c r="S1" s="24" t="s">
        <v>95</v>
      </c>
      <c r="T1" s="24" t="s">
        <v>91</v>
      </c>
      <c r="W1" s="77" t="s">
        <v>33</v>
      </c>
      <c r="X1" s="83" t="s">
        <v>34</v>
      </c>
      <c r="Y1" s="84" t="s">
        <v>35</v>
      </c>
      <c r="Z1" s="84" t="s">
        <v>36</v>
      </c>
      <c r="AA1" s="84" t="s">
        <v>37</v>
      </c>
    </row>
    <row r="2" spans="2:27" ht="20.100000000000001" customHeight="1" thickBot="1" x14ac:dyDescent="0.3">
      <c r="B2" s="147" t="s">
        <v>195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O2" s="23" t="s">
        <v>31</v>
      </c>
      <c r="Q2" s="23" t="s">
        <v>31</v>
      </c>
      <c r="S2" s="23"/>
      <c r="T2" s="23" t="s">
        <v>31</v>
      </c>
      <c r="W2" s="78" t="s">
        <v>98</v>
      </c>
      <c r="X2" s="85" t="s">
        <v>77</v>
      </c>
      <c r="Y2" s="86" t="s">
        <v>71</v>
      </c>
      <c r="Z2" s="86" t="s">
        <v>181</v>
      </c>
      <c r="AA2" s="86" t="s">
        <v>73</v>
      </c>
    </row>
    <row r="3" spans="2:27" ht="20.100000000000001" customHeight="1" thickBot="1" x14ac:dyDescent="0.3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  <c r="O3" s="22">
        <v>1.6666666666666667</v>
      </c>
      <c r="Q3" s="22">
        <v>0.26666666666666666</v>
      </c>
      <c r="S3" s="22">
        <v>1.3333333333333333</v>
      </c>
      <c r="T3" s="22">
        <v>1.6666666666666667</v>
      </c>
      <c r="W3" s="78" t="s">
        <v>99</v>
      </c>
      <c r="X3" s="85" t="s">
        <v>65</v>
      </c>
      <c r="Y3" s="86" t="s">
        <v>51</v>
      </c>
      <c r="Z3" s="86" t="s">
        <v>182</v>
      </c>
      <c r="AA3" s="86" t="s">
        <v>183</v>
      </c>
    </row>
    <row r="4" spans="2:27" ht="20.100000000000001" customHeight="1" thickBot="1" x14ac:dyDescent="0.3">
      <c r="B4" s="153" t="s">
        <v>29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21"/>
      <c r="Q4" s="21"/>
      <c r="S4" s="21"/>
      <c r="T4" s="21"/>
      <c r="W4" s="78" t="s">
        <v>100</v>
      </c>
      <c r="X4" s="85" t="s">
        <v>198</v>
      </c>
      <c r="Y4" s="86" t="s">
        <v>46</v>
      </c>
      <c r="Z4" s="86" t="s">
        <v>184</v>
      </c>
      <c r="AA4" s="86" t="s">
        <v>79</v>
      </c>
    </row>
    <row r="5" spans="2:27" ht="20.100000000000001" customHeight="1" thickBot="1" x14ac:dyDescent="0.3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  <c r="O5" s="23" t="s">
        <v>92</v>
      </c>
      <c r="Q5" s="23" t="s">
        <v>92</v>
      </c>
      <c r="S5" s="23"/>
      <c r="T5" s="23" t="s">
        <v>92</v>
      </c>
      <c r="W5" s="78" t="s">
        <v>101</v>
      </c>
      <c r="X5" s="85" t="s">
        <v>66</v>
      </c>
      <c r="Y5" s="86" t="s">
        <v>44</v>
      </c>
      <c r="Z5" s="86" t="s">
        <v>185</v>
      </c>
      <c r="AA5" s="86" t="s">
        <v>39</v>
      </c>
    </row>
    <row r="6" spans="2:27" ht="20.100000000000001" customHeight="1" thickBot="1" x14ac:dyDescent="0.3">
      <c r="B6" s="15" t="s">
        <v>1</v>
      </c>
      <c r="C6" s="16"/>
      <c r="D6" s="16"/>
      <c r="E6" s="164"/>
      <c r="F6" s="165"/>
      <c r="G6" s="29"/>
      <c r="H6" s="29"/>
      <c r="I6" s="29"/>
      <c r="J6" s="16"/>
      <c r="K6" s="16"/>
      <c r="L6" s="160" t="s">
        <v>199</v>
      </c>
      <c r="M6" s="161"/>
      <c r="N6" s="35"/>
      <c r="O6" s="22">
        <v>1.4583333333333333</v>
      </c>
      <c r="Q6" s="22">
        <v>0.29166666666666669</v>
      </c>
      <c r="S6" s="22">
        <v>1.1666666666666667</v>
      </c>
      <c r="T6" s="22">
        <v>1.4583333333333333</v>
      </c>
      <c r="W6" s="78" t="s">
        <v>102</v>
      </c>
      <c r="X6" s="85" t="s">
        <v>67</v>
      </c>
      <c r="Y6" s="86" t="s">
        <v>41</v>
      </c>
      <c r="Z6" s="86" t="s">
        <v>186</v>
      </c>
      <c r="AA6" s="86" t="s">
        <v>82</v>
      </c>
    </row>
    <row r="7" spans="2:27" ht="20.100000000000001" customHeight="1" thickBot="1" x14ac:dyDescent="0.3">
      <c r="B7" s="171" t="s">
        <v>2</v>
      </c>
      <c r="C7" s="172"/>
      <c r="D7" s="173"/>
      <c r="E7" s="111"/>
      <c r="F7" s="112"/>
      <c r="G7" s="112"/>
      <c r="H7" s="112"/>
      <c r="I7" s="112"/>
      <c r="J7" s="112"/>
      <c r="K7" s="112"/>
      <c r="L7" s="112"/>
      <c r="M7" s="159"/>
      <c r="N7" s="36"/>
      <c r="O7" s="21"/>
      <c r="Q7" s="21"/>
      <c r="T7" s="21"/>
      <c r="W7" s="78" t="s">
        <v>103</v>
      </c>
      <c r="X7" s="85" t="s">
        <v>187</v>
      </c>
      <c r="Y7" s="86" t="s">
        <v>70</v>
      </c>
      <c r="Z7" s="86" t="s">
        <v>188</v>
      </c>
      <c r="AA7" s="86" t="s">
        <v>40</v>
      </c>
    </row>
    <row r="8" spans="2:27" ht="20.100000000000001" customHeight="1" thickBot="1" x14ac:dyDescent="0.3">
      <c r="B8" s="171" t="s">
        <v>3</v>
      </c>
      <c r="C8" s="172"/>
      <c r="D8" s="43"/>
      <c r="E8" s="111"/>
      <c r="F8" s="112"/>
      <c r="G8" s="112"/>
      <c r="H8" s="112"/>
      <c r="I8" s="112"/>
      <c r="J8" s="112"/>
      <c r="K8" s="113"/>
      <c r="L8" s="43"/>
      <c r="M8" s="17"/>
      <c r="N8" s="37"/>
      <c r="O8" s="23" t="s">
        <v>64</v>
      </c>
      <c r="T8" s="23" t="s">
        <v>64</v>
      </c>
      <c r="W8" s="78" t="s">
        <v>104</v>
      </c>
      <c r="X8" s="85" t="s">
        <v>68</v>
      </c>
      <c r="Y8" s="86" t="s">
        <v>56</v>
      </c>
      <c r="Z8" s="86" t="s">
        <v>189</v>
      </c>
      <c r="AA8" s="86" t="s">
        <v>76</v>
      </c>
    </row>
    <row r="9" spans="2:27" ht="20.100000000000001" customHeight="1" thickBot="1" x14ac:dyDescent="0.3">
      <c r="B9" s="18" t="s">
        <v>30</v>
      </c>
      <c r="C9" s="19"/>
      <c r="D9" s="19"/>
      <c r="E9" s="111"/>
      <c r="F9" s="112"/>
      <c r="G9" s="112"/>
      <c r="H9" s="112"/>
      <c r="I9" s="112"/>
      <c r="J9" s="112"/>
      <c r="K9" s="113"/>
      <c r="L9" s="43"/>
      <c r="M9" s="17"/>
      <c r="N9" s="37"/>
      <c r="O9" s="22">
        <v>0.30208333333333331</v>
      </c>
      <c r="T9" s="22">
        <v>0.30208333333333331</v>
      </c>
      <c r="W9" s="78" t="s">
        <v>105</v>
      </c>
      <c r="X9" s="85" t="s">
        <v>197</v>
      </c>
      <c r="Y9" s="87" t="s">
        <v>48</v>
      </c>
      <c r="Z9" s="86" t="s">
        <v>190</v>
      </c>
      <c r="AA9" s="86" t="s">
        <v>0</v>
      </c>
    </row>
    <row r="10" spans="2:27" ht="20.100000000000001" customHeight="1" thickBot="1" x14ac:dyDescent="0.3">
      <c r="B10" s="123" t="s">
        <v>4</v>
      </c>
      <c r="C10" s="124"/>
      <c r="D10" s="125"/>
      <c r="E10" s="168" t="s">
        <v>196</v>
      </c>
      <c r="F10" s="124"/>
      <c r="G10" s="124"/>
      <c r="H10" s="124"/>
      <c r="I10" s="124"/>
      <c r="J10" s="124"/>
      <c r="K10" s="125"/>
      <c r="L10" s="44"/>
      <c r="M10" s="49"/>
      <c r="N10" s="37"/>
      <c r="O10" s="21"/>
      <c r="T10" s="21"/>
      <c r="W10" s="78" t="s">
        <v>106</v>
      </c>
      <c r="X10" s="85" t="s">
        <v>78</v>
      </c>
      <c r="Y10" s="86" t="s">
        <v>72</v>
      </c>
      <c r="Z10" s="86" t="s">
        <v>191</v>
      </c>
      <c r="AA10" s="86" t="s">
        <v>43</v>
      </c>
    </row>
    <row r="11" spans="2:27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7"/>
      <c r="O11" s="23" t="s">
        <v>32</v>
      </c>
      <c r="T11" s="23" t="s">
        <v>32</v>
      </c>
      <c r="W11" s="78" t="s">
        <v>107</v>
      </c>
      <c r="X11" s="85" t="s">
        <v>69</v>
      </c>
      <c r="Y11" s="86" t="s">
        <v>42</v>
      </c>
      <c r="Z11" s="88" t="s">
        <v>192</v>
      </c>
      <c r="AA11" s="87" t="s">
        <v>45</v>
      </c>
    </row>
    <row r="12" spans="2:27" ht="20.100000000000001" customHeight="1" thickBot="1" x14ac:dyDescent="0.3">
      <c r="B12" s="166" t="s">
        <v>5</v>
      </c>
      <c r="C12" s="166" t="s">
        <v>6</v>
      </c>
      <c r="D12" s="128" t="s">
        <v>7</v>
      </c>
      <c r="E12" s="129"/>
      <c r="F12" s="129"/>
      <c r="G12" s="129"/>
      <c r="H12" s="129"/>
      <c r="I12" s="129"/>
      <c r="J12" s="129"/>
      <c r="K12" s="128" t="s">
        <v>86</v>
      </c>
      <c r="L12" s="130"/>
      <c r="M12" s="166" t="s">
        <v>8</v>
      </c>
      <c r="O12" s="22">
        <v>4.1666666666666664E-2</v>
      </c>
      <c r="T12" s="22">
        <v>4.1666666666666664E-2</v>
      </c>
      <c r="W12" s="78" t="s">
        <v>108</v>
      </c>
      <c r="X12" s="85"/>
      <c r="Y12" s="88" t="s">
        <v>38</v>
      </c>
      <c r="Z12" s="88" t="s">
        <v>52</v>
      </c>
      <c r="AA12" s="87" t="s">
        <v>47</v>
      </c>
    </row>
    <row r="13" spans="2:27" ht="20.100000000000001" customHeight="1" thickBot="1" x14ac:dyDescent="0.3">
      <c r="B13" s="167"/>
      <c r="C13" s="167"/>
      <c r="D13" s="133" t="s">
        <v>88</v>
      </c>
      <c r="E13" s="135" t="s">
        <v>89</v>
      </c>
      <c r="F13" s="139" t="s">
        <v>9</v>
      </c>
      <c r="G13" s="143" t="s">
        <v>84</v>
      </c>
      <c r="H13" s="135" t="s">
        <v>90</v>
      </c>
      <c r="I13" s="40"/>
      <c r="J13" s="139" t="s">
        <v>85</v>
      </c>
      <c r="K13" s="166" t="s">
        <v>10</v>
      </c>
      <c r="L13" s="169" t="s">
        <v>11</v>
      </c>
      <c r="M13" s="167"/>
      <c r="O13" s="22">
        <v>8.3333333333333329E-2</v>
      </c>
      <c r="T13" s="22">
        <v>8.3333333333333329E-2</v>
      </c>
      <c r="W13" s="78" t="s">
        <v>109</v>
      </c>
      <c r="X13" s="85"/>
      <c r="Y13" s="89"/>
      <c r="Z13" s="89" t="s">
        <v>193</v>
      </c>
      <c r="AA13" s="86" t="s">
        <v>50</v>
      </c>
    </row>
    <row r="14" spans="2:27" ht="20.100000000000001" customHeight="1" thickBot="1" x14ac:dyDescent="0.3">
      <c r="B14" s="167"/>
      <c r="C14" s="167"/>
      <c r="D14" s="134"/>
      <c r="E14" s="136"/>
      <c r="F14" s="140"/>
      <c r="G14" s="144"/>
      <c r="H14" s="136"/>
      <c r="I14" s="41"/>
      <c r="J14" s="140"/>
      <c r="K14" s="167"/>
      <c r="L14" s="170"/>
      <c r="M14" s="167"/>
      <c r="N14" s="38"/>
      <c r="W14" s="78" t="s">
        <v>110</v>
      </c>
      <c r="X14" s="85"/>
      <c r="Y14" s="86"/>
      <c r="Z14" s="88" t="s">
        <v>49</v>
      </c>
      <c r="AA14" s="87" t="s">
        <v>53</v>
      </c>
    </row>
    <row r="15" spans="2:27" ht="20.100000000000001" customHeight="1" thickBot="1" x14ac:dyDescent="0.3">
      <c r="B15" s="167"/>
      <c r="C15" s="167"/>
      <c r="D15" s="134"/>
      <c r="E15" s="137"/>
      <c r="F15" s="141"/>
      <c r="G15" s="145"/>
      <c r="H15" s="137"/>
      <c r="I15" s="42"/>
      <c r="J15" s="141"/>
      <c r="K15" s="167"/>
      <c r="L15" s="170"/>
      <c r="M15" s="167"/>
      <c r="N15" s="38"/>
      <c r="O15" s="23" t="s">
        <v>93</v>
      </c>
      <c r="T15" s="23" t="s">
        <v>93</v>
      </c>
      <c r="W15" s="78" t="s">
        <v>63</v>
      </c>
      <c r="X15" s="85"/>
      <c r="Y15" s="86"/>
      <c r="Z15" s="88" t="s">
        <v>194</v>
      </c>
      <c r="AA15" s="87" t="s">
        <v>54</v>
      </c>
    </row>
    <row r="16" spans="2:27" ht="20.100000000000001" customHeight="1" thickBot="1" x14ac:dyDescent="0.3">
      <c r="B16" s="167"/>
      <c r="C16" s="167"/>
      <c r="D16" s="134"/>
      <c r="E16" s="138"/>
      <c r="F16" s="142"/>
      <c r="G16" s="146"/>
      <c r="H16" s="138"/>
      <c r="I16" s="91"/>
      <c r="J16" s="142"/>
      <c r="K16" s="167"/>
      <c r="L16" s="170"/>
      <c r="M16" s="167"/>
      <c r="N16" s="38"/>
      <c r="O16" s="23"/>
      <c r="T16" s="23"/>
      <c r="W16" s="78" t="s">
        <v>111</v>
      </c>
      <c r="X16" s="85"/>
      <c r="Y16" s="86"/>
      <c r="Z16"/>
      <c r="AA16" s="87" t="s">
        <v>97</v>
      </c>
    </row>
    <row r="17" spans="2:27" ht="20.100000000000001" customHeight="1" thickBot="1" x14ac:dyDescent="0.3">
      <c r="B17" s="70">
        <v>1</v>
      </c>
      <c r="C17" s="92" t="s">
        <v>14</v>
      </c>
      <c r="D17" s="71"/>
      <c r="E17" s="72"/>
      <c r="F17" s="73" t="str">
        <f t="shared" ref="F17:F45" si="0">IF(D17="","",IF(G17="",IF(E17-D17&gt;$O$9,$O$12,""),IF(G17-E17&gt;$O$13,$O$13,IF(G17-E17&lt;$O$12,$O$12,G17-E17))))</f>
        <v/>
      </c>
      <c r="G17" s="74"/>
      <c r="H17" s="72"/>
      <c r="I17" s="75">
        <f t="shared" ref="I17:I45" si="1">IF(G17="",IF(E17-D17&gt;$O$9,E17-D17-$O$12,E17-D17),IF(G17-E17&lt;F17,H17-D17-F17,(E17-D17)+(H17-G17)))</f>
        <v>0</v>
      </c>
      <c r="J17" s="76" t="str">
        <f t="shared" ref="J17:J45" si="2">IF(D17="","",IF(M17="",IF(I17&gt;$O$20,$O$20,I17),IF(OR(M17="Feriado",M17="Ponto Facultativo",M17="Ponto Facultativo - Meio Período"),IF(M17="Ponto Facultativo - Meio Período",IF(I17&lt;$O$23,$O$24+I17,IF(I17&gt;$O$20,$O$20,I17)),I17),$O$31)))</f>
        <v/>
      </c>
      <c r="K17" s="74" t="str">
        <f>IF(J17="","",IF(OR(C17="sábado",C17="domingo",M17="Feriado"),J17,IF(J17&gt;$Q$3,J17-$Q$3,"")))</f>
        <v/>
      </c>
      <c r="L17" s="72" t="str">
        <f>IF(OR(C17="sábado",C17="domingo",M17&lt;&gt;""),IF(M17="Ponto Facultativo - Meio Período",IF(J17="",$O$23,IF(J17&lt;$O$23,$O$23-J17,"")),""),IF(J17="",$Q$3,IF(J17&lt;$Q$3,$Q$3-J17,"")))</f>
        <v/>
      </c>
      <c r="M17" s="64"/>
      <c r="N17" s="38"/>
      <c r="O17" s="22">
        <v>0.29166666666666669</v>
      </c>
      <c r="T17" s="22">
        <v>0.29166666666666669</v>
      </c>
      <c r="W17" s="78" t="s">
        <v>112</v>
      </c>
      <c r="X17" s="85"/>
      <c r="Y17" s="86"/>
      <c r="Z17"/>
      <c r="AA17" s="87" t="s">
        <v>55</v>
      </c>
    </row>
    <row r="18" spans="2:27" ht="19.5" customHeight="1" thickBot="1" x14ac:dyDescent="0.3">
      <c r="B18" s="27">
        <v>2</v>
      </c>
      <c r="C18" s="69" t="s">
        <v>15</v>
      </c>
      <c r="D18" s="67"/>
      <c r="E18" s="3"/>
      <c r="F18" s="52" t="str">
        <f t="shared" si="0"/>
        <v/>
      </c>
      <c r="G18" s="28"/>
      <c r="H18" s="3"/>
      <c r="I18" s="55">
        <f t="shared" si="1"/>
        <v>0</v>
      </c>
      <c r="J18" s="50" t="str">
        <f t="shared" si="2"/>
        <v/>
      </c>
      <c r="K18" s="28" t="str">
        <f>IF(J18="","",IF(OR(C18="sábado",C18="domingo",M18="Feriado"),J18,IF(J18&gt;$Q$3,J18-$Q$3,"")))</f>
        <v/>
      </c>
      <c r="L18" s="3" t="str">
        <f>IF(OR(C18="sábado",C18="domingo",M18&lt;&gt;""),IF(M18="Ponto Facultativo - Meio Período",IF(J18="",$O$23,IF(J18&lt;$O$23,$O$23-J18,"")),""),IF(J18="",$Q$3,IF(J18&lt;$Q$3,$Q$3-J18,"")))</f>
        <v/>
      </c>
      <c r="M18" s="64"/>
      <c r="N18" s="38"/>
      <c r="W18" s="78" t="s">
        <v>113</v>
      </c>
      <c r="X18" s="85"/>
      <c r="Y18" s="86"/>
      <c r="Z18" s="89"/>
      <c r="AA18" s="86" t="s">
        <v>57</v>
      </c>
    </row>
    <row r="19" spans="2:27" ht="20.100000000000001" customHeight="1" thickBot="1" x14ac:dyDescent="0.3">
      <c r="B19" s="60">
        <v>3</v>
      </c>
      <c r="C19" s="68" t="s">
        <v>16</v>
      </c>
      <c r="D19" s="66"/>
      <c r="E19" s="62"/>
      <c r="F19" s="63" t="str">
        <f t="shared" si="0"/>
        <v/>
      </c>
      <c r="G19" s="61"/>
      <c r="H19" s="62"/>
      <c r="I19" s="58">
        <f t="shared" si="1"/>
        <v>0</v>
      </c>
      <c r="J19" s="59" t="str">
        <f t="shared" si="2"/>
        <v/>
      </c>
      <c r="K19" s="61" t="str">
        <f t="shared" ref="K19:K45" si="3">IF(J19="","",IF(OR(C19="sábado",C19="domingo",M19="Feriado"),J19,IF(J19&gt;$Q$3,J19-$Q$3,"")))</f>
        <v/>
      </c>
      <c r="L19" s="62">
        <f t="shared" ref="L19:L45" si="4">IF(OR(C19="sábado",C19="domingo",M19&lt;&gt;""),IF(M19="Ponto Facultativo - Meio Período",IF(J19="",$O$23,IF(J19&lt;$O$23,$O$23-J19,"")),""),IF(J19="",$Q$3,IF(J19&lt;$Q$3,$Q$3-J19,"")))</f>
        <v>0.26666666666666666</v>
      </c>
      <c r="M19" s="65"/>
      <c r="N19" s="33"/>
      <c r="O19" s="23" t="s">
        <v>74</v>
      </c>
      <c r="T19" s="23" t="s">
        <v>74</v>
      </c>
      <c r="W19" s="78" t="s">
        <v>114</v>
      </c>
      <c r="X19" s="85"/>
      <c r="Y19" s="86"/>
      <c r="Z19" s="86"/>
      <c r="AA19" s="86" t="s">
        <v>58</v>
      </c>
    </row>
    <row r="20" spans="2:27" ht="20.100000000000001" customHeight="1" thickBot="1" x14ac:dyDescent="0.3">
      <c r="B20" s="60">
        <v>4</v>
      </c>
      <c r="C20" s="68" t="s">
        <v>17</v>
      </c>
      <c r="D20" s="66"/>
      <c r="E20" s="62"/>
      <c r="F20" s="63" t="str">
        <f t="shared" si="0"/>
        <v/>
      </c>
      <c r="G20" s="61"/>
      <c r="H20" s="62"/>
      <c r="I20" s="58">
        <f t="shared" si="1"/>
        <v>0</v>
      </c>
      <c r="J20" s="59" t="str">
        <f t="shared" si="2"/>
        <v/>
      </c>
      <c r="K20" s="61" t="str">
        <f t="shared" si="3"/>
        <v/>
      </c>
      <c r="L20" s="62">
        <f t="shared" si="4"/>
        <v>0.26666666666666666</v>
      </c>
      <c r="M20" s="65"/>
      <c r="N20" s="33"/>
      <c r="O20" s="22">
        <v>0.41666666666666669</v>
      </c>
      <c r="T20" s="22">
        <v>0.41666666666666669</v>
      </c>
      <c r="W20" s="78" t="s">
        <v>115</v>
      </c>
      <c r="X20" s="85"/>
      <c r="Y20" s="86"/>
      <c r="Z20" s="86"/>
      <c r="AA20" s="86" t="s">
        <v>80</v>
      </c>
    </row>
    <row r="21" spans="2:27" ht="20.100000000000001" customHeight="1" thickBot="1" x14ac:dyDescent="0.3">
      <c r="B21" s="60">
        <v>5</v>
      </c>
      <c r="C21" s="68" t="s">
        <v>18</v>
      </c>
      <c r="D21" s="66"/>
      <c r="E21" s="62"/>
      <c r="F21" s="63" t="str">
        <f t="shared" si="0"/>
        <v/>
      </c>
      <c r="G21" s="61"/>
      <c r="H21" s="62"/>
      <c r="I21" s="58">
        <f t="shared" si="1"/>
        <v>0</v>
      </c>
      <c r="J21" s="59" t="str">
        <f t="shared" si="2"/>
        <v/>
      </c>
      <c r="K21" s="61" t="str">
        <f t="shared" si="3"/>
        <v/>
      </c>
      <c r="L21" s="62">
        <f t="shared" si="4"/>
        <v>0.26666666666666666</v>
      </c>
      <c r="M21" s="65"/>
      <c r="N21" s="33"/>
      <c r="W21" s="78" t="s">
        <v>116</v>
      </c>
      <c r="X21" s="85"/>
      <c r="Y21" s="86"/>
      <c r="Z21" s="86"/>
      <c r="AA21" s="86" t="s">
        <v>59</v>
      </c>
    </row>
    <row r="22" spans="2:27" ht="20.100000000000001" customHeight="1" thickBot="1" x14ac:dyDescent="0.3">
      <c r="B22" s="60">
        <v>6</v>
      </c>
      <c r="C22" s="68" t="s">
        <v>12</v>
      </c>
      <c r="D22" s="66"/>
      <c r="E22" s="62"/>
      <c r="F22" s="63" t="str">
        <f t="shared" si="0"/>
        <v/>
      </c>
      <c r="G22" s="61"/>
      <c r="H22" s="62"/>
      <c r="I22" s="58">
        <f t="shared" si="1"/>
        <v>0</v>
      </c>
      <c r="J22" s="59" t="str">
        <f t="shared" si="2"/>
        <v/>
      </c>
      <c r="K22" s="61" t="str">
        <f t="shared" si="3"/>
        <v/>
      </c>
      <c r="L22" s="62">
        <f t="shared" si="4"/>
        <v>0.26666666666666666</v>
      </c>
      <c r="M22" s="65"/>
      <c r="N22" s="33"/>
      <c r="O22" s="23" t="s">
        <v>83</v>
      </c>
      <c r="Q22" s="23" t="s">
        <v>83</v>
      </c>
      <c r="T22" s="23" t="s">
        <v>83</v>
      </c>
      <c r="W22" s="78" t="s">
        <v>117</v>
      </c>
      <c r="X22" s="85"/>
      <c r="Y22"/>
      <c r="Z22" s="87"/>
      <c r="AA22" s="86" t="s">
        <v>75</v>
      </c>
    </row>
    <row r="23" spans="2:27" ht="20.100000000000001" customHeight="1" thickBot="1" x14ac:dyDescent="0.3">
      <c r="B23" s="27">
        <v>7</v>
      </c>
      <c r="C23" s="69" t="s">
        <v>13</v>
      </c>
      <c r="D23" s="67"/>
      <c r="E23" s="3"/>
      <c r="F23" s="52" t="str">
        <f t="shared" si="0"/>
        <v/>
      </c>
      <c r="G23" s="28"/>
      <c r="H23" s="3"/>
      <c r="I23" s="55">
        <f t="shared" si="1"/>
        <v>0</v>
      </c>
      <c r="J23" s="50" t="str">
        <f>IF(D23="","",IF(M23="",IF(I23&gt;$O$20,$O$20,I23),IF(OR(M23="Feriado",M23="Ponto Facultativo",M23="Ponto Facultativo - Meio Período"),IF(M23="Ponto Facultativo - Meio Período",IF(I23&lt;$Q$23,$Q$23+I23,IF(I23&gt;$O$20,$O$20,I23)),I23),$O$31)))</f>
        <v/>
      </c>
      <c r="K23" s="28" t="str">
        <f t="shared" si="3"/>
        <v/>
      </c>
      <c r="L23" s="3" t="str">
        <f>IF(OR(C23="sábado",C23="domingo",M23&lt;&gt;""),IF(M23="Ponto Facultativo - Meio Período",IF(J23="",$Q$23,IF(J23&lt;$Q$23,$Q$23-J23,"")),""),IF(J23="",$Q$3,IF(J23&lt;$Q$3,$Q$3-J23,"")))</f>
        <v/>
      </c>
      <c r="M23" s="64" t="s">
        <v>0</v>
      </c>
      <c r="N23" s="33"/>
      <c r="O23" s="22">
        <v>0.25</v>
      </c>
      <c r="Q23" s="22">
        <v>0.16666666666666666</v>
      </c>
      <c r="T23" s="22">
        <v>0.16666666666666666</v>
      </c>
      <c r="W23" s="78" t="s">
        <v>118</v>
      </c>
      <c r="X23" s="85"/>
      <c r="Y23"/>
      <c r="Z23" s="87"/>
      <c r="AA23" s="86" t="s">
        <v>60</v>
      </c>
    </row>
    <row r="24" spans="2:27" ht="20.100000000000001" customHeight="1" thickBot="1" x14ac:dyDescent="0.3">
      <c r="B24" s="27">
        <v>8</v>
      </c>
      <c r="C24" s="69" t="s">
        <v>14</v>
      </c>
      <c r="D24" s="67"/>
      <c r="E24" s="3"/>
      <c r="F24" s="52" t="str">
        <f t="shared" si="0"/>
        <v/>
      </c>
      <c r="G24" s="28"/>
      <c r="H24" s="3"/>
      <c r="I24" s="55">
        <f t="shared" si="1"/>
        <v>0</v>
      </c>
      <c r="J24" s="50" t="str">
        <f t="shared" si="2"/>
        <v/>
      </c>
      <c r="K24" s="28" t="str">
        <f t="shared" si="3"/>
        <v/>
      </c>
      <c r="L24" s="3" t="str">
        <f t="shared" si="4"/>
        <v/>
      </c>
      <c r="M24" s="64"/>
      <c r="N24" s="33"/>
      <c r="W24" s="78" t="s">
        <v>119</v>
      </c>
      <c r="X24" s="85"/>
      <c r="Y24"/>
      <c r="Z24" s="87"/>
      <c r="AA24" s="86" t="s">
        <v>61</v>
      </c>
    </row>
    <row r="25" spans="2:27" ht="20.100000000000001" customHeight="1" thickBot="1" x14ac:dyDescent="0.3">
      <c r="B25" s="27">
        <v>9</v>
      </c>
      <c r="C25" s="69" t="s">
        <v>15</v>
      </c>
      <c r="D25" s="67"/>
      <c r="E25" s="3"/>
      <c r="F25" s="52" t="str">
        <f t="shared" si="0"/>
        <v/>
      </c>
      <c r="G25" s="28"/>
      <c r="H25" s="3"/>
      <c r="I25" s="55">
        <f t="shared" si="1"/>
        <v>0</v>
      </c>
      <c r="J25" s="50" t="str">
        <f t="shared" si="2"/>
        <v/>
      </c>
      <c r="K25" s="28" t="str">
        <f t="shared" si="3"/>
        <v/>
      </c>
      <c r="L25" s="3" t="str">
        <f t="shared" si="4"/>
        <v/>
      </c>
      <c r="M25" s="64"/>
      <c r="N25" s="33"/>
      <c r="W25" s="78" t="s">
        <v>120</v>
      </c>
      <c r="X25" s="85"/>
      <c r="Y25"/>
      <c r="Z25" s="87"/>
      <c r="AA25" s="86" t="s">
        <v>81</v>
      </c>
    </row>
    <row r="26" spans="2:27" ht="20.100000000000001" customHeight="1" thickBot="1" x14ac:dyDescent="0.3">
      <c r="B26" s="60">
        <v>10</v>
      </c>
      <c r="C26" s="68" t="s">
        <v>16</v>
      </c>
      <c r="D26" s="66"/>
      <c r="E26" s="62"/>
      <c r="F26" s="63" t="str">
        <f t="shared" si="0"/>
        <v/>
      </c>
      <c r="G26" s="61"/>
      <c r="H26" s="62"/>
      <c r="I26" s="58">
        <f t="shared" si="1"/>
        <v>0</v>
      </c>
      <c r="J26" s="59" t="str">
        <f t="shared" si="2"/>
        <v/>
      </c>
      <c r="K26" s="61" t="str">
        <f t="shared" si="3"/>
        <v/>
      </c>
      <c r="L26" s="62">
        <f t="shared" si="4"/>
        <v>0.26666666666666666</v>
      </c>
      <c r="M26" s="65"/>
      <c r="N26" s="33"/>
      <c r="O26" s="30"/>
      <c r="W26" s="78" t="s">
        <v>121</v>
      </c>
      <c r="X26" s="85"/>
      <c r="Y26"/>
      <c r="Z26" s="87"/>
      <c r="AA26" s="88" t="s">
        <v>62</v>
      </c>
    </row>
    <row r="27" spans="2:27" ht="20.100000000000001" customHeight="1" thickBot="1" x14ac:dyDescent="0.3">
      <c r="B27" s="60">
        <v>11</v>
      </c>
      <c r="C27" s="68" t="s">
        <v>17</v>
      </c>
      <c r="D27" s="66"/>
      <c r="E27" s="62"/>
      <c r="F27" s="63" t="str">
        <f t="shared" si="0"/>
        <v/>
      </c>
      <c r="G27" s="61"/>
      <c r="H27" s="62"/>
      <c r="I27" s="58">
        <f t="shared" si="1"/>
        <v>0</v>
      </c>
      <c r="J27" s="59" t="str">
        <f t="shared" si="2"/>
        <v/>
      </c>
      <c r="K27" s="61" t="str">
        <f t="shared" si="3"/>
        <v/>
      </c>
      <c r="L27" s="62">
        <f t="shared" si="4"/>
        <v>0.26666666666666666</v>
      </c>
      <c r="M27" s="65"/>
      <c r="N27" s="33"/>
      <c r="O27" s="1" t="s">
        <v>20</v>
      </c>
      <c r="W27" s="78" t="s">
        <v>122</v>
      </c>
      <c r="X27" s="85"/>
      <c r="Y27"/>
      <c r="Z27" s="87"/>
    </row>
    <row r="28" spans="2:27" ht="20.100000000000001" customHeight="1" thickBot="1" x14ac:dyDescent="0.3">
      <c r="B28" s="60">
        <v>12</v>
      </c>
      <c r="C28" s="68" t="s">
        <v>18</v>
      </c>
      <c r="D28" s="66"/>
      <c r="E28" s="62"/>
      <c r="F28" s="63" t="str">
        <f t="shared" si="0"/>
        <v/>
      </c>
      <c r="G28" s="61"/>
      <c r="H28" s="62"/>
      <c r="I28" s="58">
        <f t="shared" si="1"/>
        <v>0</v>
      </c>
      <c r="J28" s="59" t="str">
        <f t="shared" si="2"/>
        <v/>
      </c>
      <c r="K28" s="61" t="str">
        <f t="shared" si="3"/>
        <v/>
      </c>
      <c r="L28" s="62">
        <f t="shared" si="4"/>
        <v>0.26666666666666666</v>
      </c>
      <c r="M28" s="65"/>
      <c r="N28" s="33"/>
      <c r="O28" s="1" t="s">
        <v>11</v>
      </c>
      <c r="W28" s="78" t="s">
        <v>123</v>
      </c>
      <c r="X28" s="85"/>
      <c r="Y28"/>
      <c r="Z28" s="87"/>
      <c r="AA28"/>
    </row>
    <row r="29" spans="2:27" ht="20.100000000000001" customHeight="1" thickBot="1" x14ac:dyDescent="0.3">
      <c r="B29" s="60">
        <v>13</v>
      </c>
      <c r="C29" s="68" t="s">
        <v>12</v>
      </c>
      <c r="D29" s="66"/>
      <c r="E29" s="62"/>
      <c r="F29" s="63" t="str">
        <f t="shared" si="0"/>
        <v/>
      </c>
      <c r="G29" s="61"/>
      <c r="H29" s="62"/>
      <c r="I29" s="58">
        <f t="shared" si="1"/>
        <v>0</v>
      </c>
      <c r="J29" s="59" t="str">
        <f t="shared" si="2"/>
        <v/>
      </c>
      <c r="K29" s="61" t="str">
        <f t="shared" si="3"/>
        <v/>
      </c>
      <c r="L29" s="62">
        <f t="shared" si="4"/>
        <v>0.26666666666666666</v>
      </c>
      <c r="M29" s="65"/>
      <c r="N29" s="33"/>
      <c r="W29" s="78" t="s">
        <v>124</v>
      </c>
      <c r="X29" s="85"/>
      <c r="Y29"/>
      <c r="Z29" s="87"/>
      <c r="AA29"/>
    </row>
    <row r="30" spans="2:27" ht="20.100000000000001" customHeight="1" thickBot="1" x14ac:dyDescent="0.3">
      <c r="B30" s="60">
        <v>14</v>
      </c>
      <c r="C30" s="68" t="s">
        <v>13</v>
      </c>
      <c r="D30" s="66"/>
      <c r="E30" s="62"/>
      <c r="F30" s="63" t="str">
        <f t="shared" si="0"/>
        <v/>
      </c>
      <c r="G30" s="61"/>
      <c r="H30" s="62"/>
      <c r="I30" s="58">
        <f t="shared" si="1"/>
        <v>0</v>
      </c>
      <c r="J30" s="59" t="str">
        <f t="shared" si="2"/>
        <v/>
      </c>
      <c r="K30" s="61" t="str">
        <f t="shared" si="3"/>
        <v/>
      </c>
      <c r="L30" s="62">
        <f t="shared" si="4"/>
        <v>0.26666666666666666</v>
      </c>
      <c r="M30" s="65"/>
      <c r="N30" s="33"/>
      <c r="O30" s="23" t="s">
        <v>96</v>
      </c>
      <c r="W30" s="78" t="s">
        <v>125</v>
      </c>
      <c r="X30" s="85"/>
      <c r="Y30"/>
      <c r="Z30" s="87"/>
      <c r="AA30"/>
    </row>
    <row r="31" spans="2:27" ht="20.100000000000001" customHeight="1" thickBot="1" x14ac:dyDescent="0.3">
      <c r="B31" s="27">
        <v>15</v>
      </c>
      <c r="C31" s="69" t="s">
        <v>14</v>
      </c>
      <c r="D31" s="67"/>
      <c r="E31" s="3"/>
      <c r="F31" s="52" t="str">
        <f t="shared" si="0"/>
        <v/>
      </c>
      <c r="G31" s="28"/>
      <c r="H31" s="3"/>
      <c r="I31" s="55">
        <f t="shared" si="1"/>
        <v>0</v>
      </c>
      <c r="J31" s="50" t="str">
        <f t="shared" si="2"/>
        <v/>
      </c>
      <c r="K31" s="28" t="str">
        <f t="shared" si="3"/>
        <v/>
      </c>
      <c r="L31" s="3" t="str">
        <f t="shared" si="4"/>
        <v/>
      </c>
      <c r="M31" s="64"/>
      <c r="N31" s="33"/>
      <c r="O31" s="22">
        <v>0.33333333333333331</v>
      </c>
      <c r="W31" s="78" t="s">
        <v>126</v>
      </c>
      <c r="X31" s="85"/>
      <c r="Y31"/>
      <c r="Z31" s="87"/>
      <c r="AA31"/>
    </row>
    <row r="32" spans="2:27" ht="20.100000000000001" customHeight="1" thickBot="1" x14ac:dyDescent="0.3">
      <c r="B32" s="27">
        <v>16</v>
      </c>
      <c r="C32" s="69" t="s">
        <v>15</v>
      </c>
      <c r="D32" s="67"/>
      <c r="E32" s="3"/>
      <c r="F32" s="52" t="str">
        <f t="shared" si="0"/>
        <v/>
      </c>
      <c r="G32" s="28"/>
      <c r="H32" s="3"/>
      <c r="I32" s="55">
        <f t="shared" si="1"/>
        <v>0</v>
      </c>
      <c r="J32" s="50" t="str">
        <f t="shared" si="2"/>
        <v/>
      </c>
      <c r="K32" s="28" t="str">
        <f t="shared" si="3"/>
        <v/>
      </c>
      <c r="L32" s="3" t="str">
        <f t="shared" si="4"/>
        <v/>
      </c>
      <c r="M32" s="64"/>
      <c r="N32" s="33"/>
      <c r="W32" s="78" t="s">
        <v>127</v>
      </c>
      <c r="X32" s="85"/>
      <c r="Y32" s="89"/>
      <c r="Z32" s="86"/>
      <c r="AA32"/>
    </row>
    <row r="33" spans="2:27" ht="20.100000000000001" customHeight="1" thickBot="1" x14ac:dyDescent="0.3">
      <c r="B33" s="60">
        <v>17</v>
      </c>
      <c r="C33" s="68" t="s">
        <v>16</v>
      </c>
      <c r="D33" s="66"/>
      <c r="E33" s="62"/>
      <c r="F33" s="63" t="str">
        <f t="shared" si="0"/>
        <v/>
      </c>
      <c r="G33" s="61"/>
      <c r="H33" s="62"/>
      <c r="I33" s="58">
        <f t="shared" si="1"/>
        <v>0</v>
      </c>
      <c r="J33" s="59" t="str">
        <f t="shared" si="2"/>
        <v/>
      </c>
      <c r="K33" s="61" t="str">
        <f t="shared" si="3"/>
        <v/>
      </c>
      <c r="L33" s="62">
        <f t="shared" si="4"/>
        <v>0.26666666666666666</v>
      </c>
      <c r="M33" s="65"/>
      <c r="N33" s="33"/>
      <c r="W33" s="78" t="s">
        <v>128</v>
      </c>
      <c r="X33" s="85"/>
      <c r="Y33" s="86"/>
      <c r="Z33" s="86"/>
      <c r="AA33"/>
    </row>
    <row r="34" spans="2:27" ht="20.100000000000001" customHeight="1" thickBot="1" x14ac:dyDescent="0.3">
      <c r="B34" s="60">
        <v>18</v>
      </c>
      <c r="C34" s="68" t="s">
        <v>17</v>
      </c>
      <c r="D34" s="66"/>
      <c r="E34" s="62"/>
      <c r="F34" s="63" t="str">
        <f t="shared" si="0"/>
        <v/>
      </c>
      <c r="G34" s="61"/>
      <c r="H34" s="62"/>
      <c r="I34" s="58">
        <f t="shared" si="1"/>
        <v>0</v>
      </c>
      <c r="J34" s="59" t="str">
        <f t="shared" si="2"/>
        <v/>
      </c>
      <c r="K34" s="61" t="str">
        <f t="shared" si="3"/>
        <v/>
      </c>
      <c r="L34" s="62">
        <f t="shared" si="4"/>
        <v>0.26666666666666666</v>
      </c>
      <c r="M34" s="65"/>
      <c r="N34" s="33"/>
      <c r="W34" s="78" t="s">
        <v>129</v>
      </c>
      <c r="X34" s="85"/>
      <c r="Y34" s="86"/>
      <c r="Z34"/>
      <c r="AA34"/>
    </row>
    <row r="35" spans="2:27" ht="20.100000000000001" customHeight="1" thickBot="1" x14ac:dyDescent="0.3">
      <c r="B35" s="60">
        <v>19</v>
      </c>
      <c r="C35" s="68" t="s">
        <v>18</v>
      </c>
      <c r="D35" s="66"/>
      <c r="E35" s="62"/>
      <c r="F35" s="63" t="str">
        <f t="shared" si="0"/>
        <v/>
      </c>
      <c r="G35" s="61"/>
      <c r="H35" s="62"/>
      <c r="I35" s="58">
        <f t="shared" si="1"/>
        <v>0</v>
      </c>
      <c r="J35" s="59" t="str">
        <f t="shared" si="2"/>
        <v/>
      </c>
      <c r="K35" s="61" t="str">
        <f t="shared" si="3"/>
        <v/>
      </c>
      <c r="L35" s="62">
        <f t="shared" si="4"/>
        <v>0.26666666666666666</v>
      </c>
      <c r="M35" s="65"/>
      <c r="N35" s="33"/>
      <c r="W35" s="78" t="s">
        <v>130</v>
      </c>
      <c r="X35" s="85"/>
      <c r="Y35" s="86"/>
      <c r="Z35"/>
      <c r="AA35"/>
    </row>
    <row r="36" spans="2:27" ht="20.100000000000001" customHeight="1" thickBot="1" x14ac:dyDescent="0.3">
      <c r="B36" s="60">
        <v>20</v>
      </c>
      <c r="C36" s="68" t="s">
        <v>12</v>
      </c>
      <c r="D36" s="66"/>
      <c r="E36" s="62"/>
      <c r="F36" s="63" t="str">
        <f t="shared" si="0"/>
        <v/>
      </c>
      <c r="G36" s="61"/>
      <c r="H36" s="62"/>
      <c r="I36" s="58">
        <f t="shared" si="1"/>
        <v>0</v>
      </c>
      <c r="J36" s="59" t="str">
        <f t="shared" si="2"/>
        <v/>
      </c>
      <c r="K36" s="61" t="str">
        <f t="shared" si="3"/>
        <v/>
      </c>
      <c r="L36" s="62">
        <f t="shared" si="4"/>
        <v>0.26666666666666666</v>
      </c>
      <c r="M36" s="65"/>
      <c r="N36" s="33"/>
      <c r="W36" s="78" t="s">
        <v>131</v>
      </c>
      <c r="X36" s="85"/>
      <c r="Y36" s="86"/>
      <c r="Z36"/>
      <c r="AA36"/>
    </row>
    <row r="37" spans="2:27" ht="20.100000000000001" customHeight="1" thickBot="1" x14ac:dyDescent="0.3">
      <c r="B37" s="27">
        <v>21</v>
      </c>
      <c r="C37" s="69" t="s">
        <v>13</v>
      </c>
      <c r="D37" s="67"/>
      <c r="E37" s="3"/>
      <c r="F37" s="52" t="str">
        <f t="shared" si="0"/>
        <v/>
      </c>
      <c r="G37" s="28"/>
      <c r="H37" s="3"/>
      <c r="I37" s="55">
        <f t="shared" si="1"/>
        <v>0</v>
      </c>
      <c r="J37" s="50" t="str">
        <f t="shared" si="2"/>
        <v/>
      </c>
      <c r="K37" s="28" t="str">
        <f t="shared" si="3"/>
        <v/>
      </c>
      <c r="L37" s="3" t="str">
        <f t="shared" si="4"/>
        <v/>
      </c>
      <c r="M37" s="64" t="s">
        <v>0</v>
      </c>
      <c r="N37" s="33"/>
      <c r="W37" s="78" t="s">
        <v>132</v>
      </c>
      <c r="X37" s="85"/>
      <c r="Y37" s="86"/>
      <c r="Z37"/>
      <c r="AA37"/>
    </row>
    <row r="38" spans="2:27" ht="20.100000000000001" customHeight="1" thickBot="1" x14ac:dyDescent="0.3">
      <c r="B38" s="27">
        <v>22</v>
      </c>
      <c r="C38" s="69" t="s">
        <v>14</v>
      </c>
      <c r="D38" s="67"/>
      <c r="E38" s="3"/>
      <c r="F38" s="52" t="str">
        <f t="shared" si="0"/>
        <v/>
      </c>
      <c r="G38" s="28"/>
      <c r="H38" s="3"/>
      <c r="I38" s="55">
        <f t="shared" si="1"/>
        <v>0</v>
      </c>
      <c r="J38" s="50" t="str">
        <f t="shared" si="2"/>
        <v/>
      </c>
      <c r="K38" s="28" t="str">
        <f t="shared" si="3"/>
        <v/>
      </c>
      <c r="L38" s="3" t="str">
        <f t="shared" si="4"/>
        <v/>
      </c>
      <c r="M38" s="64"/>
      <c r="N38" s="33"/>
      <c r="W38" s="78" t="s">
        <v>133</v>
      </c>
      <c r="X38" s="85"/>
      <c r="Y38" s="86"/>
      <c r="Z38"/>
      <c r="AA38"/>
    </row>
    <row r="39" spans="2:27" ht="20.100000000000001" customHeight="1" thickBot="1" x14ac:dyDescent="0.3">
      <c r="B39" s="27">
        <v>23</v>
      </c>
      <c r="C39" s="69" t="s">
        <v>15</v>
      </c>
      <c r="D39" s="67"/>
      <c r="E39" s="3"/>
      <c r="F39" s="52" t="str">
        <f t="shared" si="0"/>
        <v/>
      </c>
      <c r="G39" s="28"/>
      <c r="H39" s="3"/>
      <c r="I39" s="55">
        <f t="shared" si="1"/>
        <v>0</v>
      </c>
      <c r="J39" s="50" t="str">
        <f t="shared" si="2"/>
        <v/>
      </c>
      <c r="K39" s="28" t="str">
        <f t="shared" si="3"/>
        <v/>
      </c>
      <c r="L39" s="3" t="str">
        <f t="shared" si="4"/>
        <v/>
      </c>
      <c r="M39" s="64"/>
      <c r="N39" s="33"/>
      <c r="W39" s="78" t="s">
        <v>134</v>
      </c>
      <c r="X39" s="85"/>
      <c r="Y39" s="86"/>
      <c r="Z39"/>
      <c r="AA39"/>
    </row>
    <row r="40" spans="2:27" ht="20.100000000000001" customHeight="1" thickBot="1" x14ac:dyDescent="0.3">
      <c r="B40" s="60">
        <v>24</v>
      </c>
      <c r="C40" s="68" t="s">
        <v>16</v>
      </c>
      <c r="D40" s="66"/>
      <c r="E40" s="62"/>
      <c r="F40" s="63" t="str">
        <f t="shared" si="0"/>
        <v/>
      </c>
      <c r="G40" s="61"/>
      <c r="H40" s="62"/>
      <c r="I40" s="58">
        <f t="shared" si="1"/>
        <v>0</v>
      </c>
      <c r="J40" s="59" t="str">
        <f t="shared" si="2"/>
        <v/>
      </c>
      <c r="K40" s="61" t="str">
        <f t="shared" si="3"/>
        <v/>
      </c>
      <c r="L40" s="62">
        <f t="shared" si="4"/>
        <v>0.26666666666666666</v>
      </c>
      <c r="M40" s="65"/>
      <c r="N40" s="33"/>
      <c r="W40" s="78" t="s">
        <v>135</v>
      </c>
      <c r="X40" s="85"/>
      <c r="Y40" s="86"/>
      <c r="Z40"/>
      <c r="AA40"/>
    </row>
    <row r="41" spans="2:27" ht="20.100000000000001" customHeight="1" thickBot="1" x14ac:dyDescent="0.3">
      <c r="B41" s="60">
        <v>25</v>
      </c>
      <c r="C41" s="68" t="s">
        <v>17</v>
      </c>
      <c r="D41" s="66"/>
      <c r="E41" s="62"/>
      <c r="F41" s="63" t="str">
        <f t="shared" si="0"/>
        <v/>
      </c>
      <c r="G41" s="61"/>
      <c r="H41" s="62"/>
      <c r="I41" s="58">
        <f t="shared" si="1"/>
        <v>0</v>
      </c>
      <c r="J41" s="59" t="str">
        <f t="shared" si="2"/>
        <v/>
      </c>
      <c r="K41" s="61" t="str">
        <f t="shared" si="3"/>
        <v/>
      </c>
      <c r="L41" s="62">
        <f t="shared" si="4"/>
        <v>0.26666666666666666</v>
      </c>
      <c r="M41" s="65"/>
      <c r="N41" s="33"/>
      <c r="W41" s="79" t="s">
        <v>136</v>
      </c>
      <c r="X41" s="85"/>
      <c r="Y41" s="86"/>
      <c r="Z41"/>
      <c r="AA41"/>
    </row>
    <row r="42" spans="2:27" ht="20.100000000000001" customHeight="1" thickBot="1" x14ac:dyDescent="0.3">
      <c r="B42" s="60">
        <v>26</v>
      </c>
      <c r="C42" s="68" t="s">
        <v>18</v>
      </c>
      <c r="D42" s="66"/>
      <c r="E42" s="62"/>
      <c r="F42" s="63" t="str">
        <f t="shared" si="0"/>
        <v/>
      </c>
      <c r="G42" s="61"/>
      <c r="H42" s="62"/>
      <c r="I42" s="58">
        <f t="shared" si="1"/>
        <v>0</v>
      </c>
      <c r="J42" s="59" t="str">
        <f t="shared" si="2"/>
        <v/>
      </c>
      <c r="K42" s="61" t="str">
        <f t="shared" si="3"/>
        <v/>
      </c>
      <c r="L42" s="62">
        <f t="shared" si="4"/>
        <v>0.26666666666666666</v>
      </c>
      <c r="M42" s="65"/>
      <c r="N42" s="33"/>
      <c r="W42" s="79" t="s">
        <v>137</v>
      </c>
      <c r="X42" s="85"/>
      <c r="Y42"/>
      <c r="Z42"/>
      <c r="AA42" s="90"/>
    </row>
    <row r="43" spans="2:27" ht="20.100000000000001" customHeight="1" thickBot="1" x14ac:dyDescent="0.3">
      <c r="B43" s="60">
        <v>27</v>
      </c>
      <c r="C43" s="68" t="s">
        <v>12</v>
      </c>
      <c r="D43" s="66"/>
      <c r="E43" s="62"/>
      <c r="F43" s="63" t="str">
        <f t="shared" si="0"/>
        <v/>
      </c>
      <c r="G43" s="61"/>
      <c r="H43" s="62"/>
      <c r="I43" s="58">
        <f t="shared" si="1"/>
        <v>0</v>
      </c>
      <c r="J43" s="59" t="str">
        <f t="shared" si="2"/>
        <v/>
      </c>
      <c r="K43" s="61" t="str">
        <f t="shared" si="3"/>
        <v/>
      </c>
      <c r="L43" s="62">
        <f t="shared" si="4"/>
        <v>0.26666666666666666</v>
      </c>
      <c r="M43" s="65"/>
      <c r="N43" s="33"/>
      <c r="W43" s="79" t="s">
        <v>138</v>
      </c>
      <c r="X43" s="85"/>
      <c r="Y43"/>
      <c r="Z43"/>
      <c r="AA43" s="87"/>
    </row>
    <row r="44" spans="2:27" ht="20.100000000000001" customHeight="1" thickBot="1" x14ac:dyDescent="0.3">
      <c r="B44" s="60">
        <v>28</v>
      </c>
      <c r="C44" s="68" t="s">
        <v>13</v>
      </c>
      <c r="D44" s="66"/>
      <c r="E44" s="62"/>
      <c r="F44" s="63" t="str">
        <f t="shared" si="0"/>
        <v/>
      </c>
      <c r="G44" s="61"/>
      <c r="H44" s="62"/>
      <c r="I44" s="58">
        <f t="shared" si="1"/>
        <v>0</v>
      </c>
      <c r="J44" s="59" t="str">
        <f t="shared" si="2"/>
        <v/>
      </c>
      <c r="K44" s="61" t="str">
        <f t="shared" si="3"/>
        <v/>
      </c>
      <c r="L44" s="62">
        <f t="shared" si="4"/>
        <v>0.26666666666666666</v>
      </c>
      <c r="M44" s="65"/>
      <c r="N44" s="33"/>
      <c r="W44" s="79" t="s">
        <v>139</v>
      </c>
      <c r="X44" s="85"/>
      <c r="Y44"/>
      <c r="Z44"/>
      <c r="AA44" s="87"/>
    </row>
    <row r="45" spans="2:27" ht="20.100000000000001" customHeight="1" thickBot="1" x14ac:dyDescent="0.3">
      <c r="B45" s="27">
        <v>29</v>
      </c>
      <c r="C45" s="69" t="s">
        <v>14</v>
      </c>
      <c r="D45" s="67"/>
      <c r="E45" s="3"/>
      <c r="F45" s="52" t="str">
        <f t="shared" si="0"/>
        <v/>
      </c>
      <c r="G45" s="28"/>
      <c r="H45" s="3"/>
      <c r="I45" s="55">
        <f t="shared" si="1"/>
        <v>0</v>
      </c>
      <c r="J45" s="50" t="str">
        <f t="shared" si="2"/>
        <v/>
      </c>
      <c r="K45" s="28" t="str">
        <f t="shared" si="3"/>
        <v/>
      </c>
      <c r="L45" s="3" t="str">
        <f t="shared" si="4"/>
        <v/>
      </c>
      <c r="M45" s="64"/>
      <c r="N45" s="33"/>
      <c r="W45" s="79" t="s">
        <v>140</v>
      </c>
      <c r="X45" s="85"/>
      <c r="Y45"/>
      <c r="Z45"/>
      <c r="AA45"/>
    </row>
    <row r="46" spans="2:27" ht="20.100000000000001" customHeight="1" thickBot="1" x14ac:dyDescent="0.3">
      <c r="B46" s="93">
        <v>30</v>
      </c>
      <c r="C46" s="94" t="s">
        <v>15</v>
      </c>
      <c r="D46" s="95"/>
      <c r="E46" s="96"/>
      <c r="F46" s="97"/>
      <c r="G46" s="98"/>
      <c r="H46" s="96"/>
      <c r="I46" s="99"/>
      <c r="J46" s="100"/>
      <c r="K46" s="98"/>
      <c r="L46" s="96"/>
      <c r="M46" s="101"/>
      <c r="N46" s="33"/>
      <c r="W46" s="79" t="s">
        <v>141</v>
      </c>
      <c r="X46" s="85"/>
      <c r="Y46"/>
      <c r="Z46"/>
      <c r="AA46"/>
    </row>
    <row r="47" spans="2:27" ht="20.100000000000001" customHeight="1" thickBot="1" x14ac:dyDescent="0.3">
      <c r="B47" s="26"/>
      <c r="C47" s="20"/>
      <c r="D47" s="21"/>
      <c r="E47" s="10"/>
      <c r="F47" s="10"/>
      <c r="G47" s="114" t="s">
        <v>19</v>
      </c>
      <c r="H47" s="115"/>
      <c r="I47" s="115"/>
      <c r="J47" s="116"/>
      <c r="K47" s="11" t="s">
        <v>20</v>
      </c>
      <c r="L47" s="12" t="s">
        <v>11</v>
      </c>
      <c r="N47" s="33"/>
      <c r="W47" s="79" t="s">
        <v>142</v>
      </c>
      <c r="X47" s="85"/>
      <c r="Y47"/>
      <c r="Z47"/>
      <c r="AA47"/>
    </row>
    <row r="48" spans="2:27" ht="20.100000000000001" customHeight="1" thickBot="1" x14ac:dyDescent="0.3">
      <c r="B48" s="25"/>
      <c r="C48" s="117" t="s">
        <v>21</v>
      </c>
      <c r="D48" s="119"/>
      <c r="E48" s="10"/>
      <c r="F48" s="10"/>
      <c r="G48" s="114"/>
      <c r="H48" s="115"/>
      <c r="I48" s="115"/>
      <c r="J48" s="116"/>
      <c r="K48" s="5">
        <f>SUM(K17:K46)</f>
        <v>0</v>
      </c>
      <c r="L48" s="6">
        <f>SUM(L17:L46)</f>
        <v>4.8</v>
      </c>
      <c r="N48" s="33"/>
      <c r="W48" s="79" t="s">
        <v>143</v>
      </c>
      <c r="X48" s="85"/>
      <c r="Y48"/>
      <c r="Z48"/>
      <c r="AA48"/>
    </row>
    <row r="49" spans="2:27" ht="20.100000000000001" customHeight="1" thickBot="1" x14ac:dyDescent="0.3">
      <c r="B49" s="2"/>
      <c r="C49" s="120"/>
      <c r="D49" s="122"/>
      <c r="E49" s="10"/>
      <c r="F49" s="10"/>
      <c r="G49" s="117" t="s">
        <v>22</v>
      </c>
      <c r="H49" s="118"/>
      <c r="I49" s="118"/>
      <c r="J49" s="119"/>
      <c r="K49" s="8" t="s">
        <v>20</v>
      </c>
      <c r="L49" s="9" t="s">
        <v>11</v>
      </c>
      <c r="W49" s="79" t="s">
        <v>144</v>
      </c>
      <c r="X49" s="85"/>
      <c r="Y49"/>
      <c r="Z49"/>
      <c r="AA49"/>
    </row>
    <row r="50" spans="2:27" ht="20.100000000000001" customHeight="1" thickBot="1" x14ac:dyDescent="0.3">
      <c r="B50" s="2"/>
      <c r="C50" s="31"/>
      <c r="D50" s="32"/>
      <c r="E50" s="10"/>
      <c r="F50" s="10"/>
      <c r="G50" s="120"/>
      <c r="H50" s="121"/>
      <c r="I50" s="121"/>
      <c r="J50" s="122"/>
      <c r="K50" s="5">
        <f>IF(C50="Crédito",IF(K48&gt;0,K48,0),IF(K48&gt;0,IF(K48&gt;D50,K48-D50,0),0))</f>
        <v>0</v>
      </c>
      <c r="L50" s="6">
        <f>IF(C50="Crédito",IF(L48&gt;0,IF(L48&gt;D50,L48-D50,0),L48),IF(L48&gt;0,L48,0))</f>
        <v>4.8</v>
      </c>
      <c r="W50" s="79" t="s">
        <v>145</v>
      </c>
      <c r="X50" s="85"/>
      <c r="Y50"/>
      <c r="Z50"/>
      <c r="AA50"/>
    </row>
    <row r="51" spans="2:27" ht="20.100000000000001" customHeight="1" thickBot="1" x14ac:dyDescent="0.3">
      <c r="B51" s="2"/>
      <c r="C51" s="20"/>
      <c r="D51" s="21"/>
      <c r="E51" s="21"/>
      <c r="F51" s="21"/>
      <c r="G51" s="21"/>
      <c r="K51" s="162" t="s">
        <v>23</v>
      </c>
      <c r="L51" s="163"/>
      <c r="W51" s="79" t="s">
        <v>146</v>
      </c>
      <c r="X51" s="85"/>
      <c r="Y51"/>
      <c r="Z51"/>
      <c r="AA51"/>
    </row>
    <row r="52" spans="2:27" ht="20.100000000000001" customHeight="1" thickBot="1" x14ac:dyDescent="0.3">
      <c r="B52" s="2"/>
      <c r="C52" s="20"/>
      <c r="D52" s="102" t="s">
        <v>87</v>
      </c>
      <c r="E52" s="103"/>
      <c r="F52" s="103"/>
      <c r="G52" s="103"/>
      <c r="H52" s="104"/>
      <c r="I52" s="53"/>
      <c r="J52" s="53"/>
      <c r="K52" s="56" t="str">
        <f>IF(L50&gt;K50,"Débito",IF(K50=L50,"","Crédito"))</f>
        <v>Débito</v>
      </c>
      <c r="L52" s="57">
        <f>IF(MINUTE(IF(L50&gt;K50,L50-K50,IF(K50=L50,0,K50-L50)))=0,IF(L50&gt;K50,L50-K50,IF(K50=L50,0,K50-L50)),ROUNDDOWN(IF(L50&gt;K50,L50-K50,IF(K50=L50,0,K50-L50))*24,0)*1/24)</f>
        <v>4.791666666666667</v>
      </c>
      <c r="W52" s="79" t="s">
        <v>147</v>
      </c>
      <c r="X52" s="85"/>
      <c r="Y52"/>
      <c r="Z52"/>
      <c r="AA52"/>
    </row>
    <row r="53" spans="2:27" ht="20.100000000000001" customHeight="1" thickBot="1" x14ac:dyDescent="0.3">
      <c r="B53" s="2"/>
      <c r="C53" s="2"/>
      <c r="D53" s="105"/>
      <c r="E53" s="106"/>
      <c r="F53" s="106"/>
      <c r="G53" s="106"/>
      <c r="H53" s="107"/>
      <c r="I53" s="39"/>
      <c r="J53" s="53"/>
      <c r="K53" s="46"/>
      <c r="L53" s="47"/>
      <c r="W53" s="79" t="s">
        <v>148</v>
      </c>
      <c r="X53" s="85"/>
      <c r="Y53" s="89"/>
      <c r="Z53"/>
      <c r="AA53"/>
    </row>
    <row r="54" spans="2:27" ht="20.100000000000001" customHeight="1" thickBot="1" x14ac:dyDescent="0.3">
      <c r="B54" s="21"/>
      <c r="C54" s="21"/>
      <c r="D54" s="105"/>
      <c r="E54" s="106"/>
      <c r="F54" s="106"/>
      <c r="G54" s="106"/>
      <c r="H54" s="107"/>
      <c r="I54" s="48"/>
      <c r="J54" s="48"/>
      <c r="K54" s="131" t="s">
        <v>24</v>
      </c>
      <c r="L54" s="132"/>
      <c r="W54" s="79" t="s">
        <v>149</v>
      </c>
      <c r="X54" s="85"/>
      <c r="Y54" s="86"/>
      <c r="Z54"/>
      <c r="AA54" s="90"/>
    </row>
    <row r="55" spans="2:27" ht="20.100000000000001" customHeight="1" thickBot="1" x14ac:dyDescent="0.3">
      <c r="B55" s="21"/>
      <c r="C55" s="21"/>
      <c r="D55" s="105"/>
      <c r="E55" s="106"/>
      <c r="F55" s="106"/>
      <c r="G55" s="106"/>
      <c r="H55" s="107"/>
      <c r="I55" s="48"/>
      <c r="J55" s="48"/>
      <c r="K55" s="126">
        <f>IF(MINUTE(IF(C50="Débito",IF(K48&gt;0,IF(K48&gt;=D50,0,D50-K48),D50),0))=0,IF(C50="Débito",IF(K48&gt;0,IF(K48&gt;=D50,0,D50-K48),D50),0),ROUNDDOWN(IF(C50="Débito",IF(K48&gt;0,IF(K48&gt;=D50,0,D50-K48),D50),0)*24,0)*1/24)</f>
        <v>0</v>
      </c>
      <c r="L55" s="127"/>
      <c r="W55" s="79" t="s">
        <v>150</v>
      </c>
      <c r="X55" s="85"/>
      <c r="Y55" s="86"/>
      <c r="Z55"/>
      <c r="AA55" s="87"/>
    </row>
    <row r="56" spans="2:27" ht="20.100000000000001" customHeight="1" thickBot="1" x14ac:dyDescent="0.3">
      <c r="B56" s="21"/>
      <c r="C56" s="2"/>
      <c r="D56" s="105"/>
      <c r="E56" s="106"/>
      <c r="F56" s="106"/>
      <c r="G56" s="106"/>
      <c r="H56" s="107"/>
      <c r="I56" s="48"/>
      <c r="J56" s="48"/>
      <c r="K56" s="2"/>
      <c r="L56" s="2"/>
      <c r="W56" s="79" t="s">
        <v>151</v>
      </c>
      <c r="X56" s="85"/>
      <c r="Y56" s="86"/>
      <c r="Z56"/>
      <c r="AA56" s="87"/>
    </row>
    <row r="57" spans="2:27" ht="20.100000000000001" customHeight="1" thickBot="1" x14ac:dyDescent="0.3">
      <c r="B57" s="21"/>
      <c r="C57" s="2"/>
      <c r="D57" s="108"/>
      <c r="E57" s="109"/>
      <c r="F57" s="109"/>
      <c r="G57" s="109"/>
      <c r="H57" s="110"/>
      <c r="I57" s="48"/>
      <c r="J57" s="48"/>
      <c r="K57" s="2"/>
      <c r="L57" s="14"/>
      <c r="W57" s="79" t="s">
        <v>152</v>
      </c>
      <c r="X57" s="85"/>
      <c r="Y57" s="86"/>
      <c r="Z57"/>
      <c r="AA57" s="87"/>
    </row>
    <row r="58" spans="2:27" ht="20.100000000000001" customHeight="1" thickBot="1" x14ac:dyDescent="0.3">
      <c r="B58" s="21"/>
      <c r="C58" s="2"/>
      <c r="D58" s="2"/>
      <c r="E58" s="54"/>
      <c r="F58" s="54"/>
      <c r="G58" s="54"/>
      <c r="H58" s="54"/>
      <c r="I58" s="54"/>
      <c r="J58" s="54"/>
      <c r="K58" s="2"/>
      <c r="L58" s="21"/>
      <c r="W58" s="79" t="s">
        <v>153</v>
      </c>
      <c r="X58" s="85"/>
      <c r="Y58" s="86"/>
      <c r="Z58"/>
      <c r="AA58" s="87"/>
    </row>
    <row r="59" spans="2:27" ht="20.100000000000001" customHeight="1" thickBot="1" x14ac:dyDescent="0.3">
      <c r="C59" s="13" t="s">
        <v>25</v>
      </c>
      <c r="D59" s="2"/>
      <c r="E59" s="21"/>
      <c r="G59" s="13" t="s">
        <v>25</v>
      </c>
      <c r="H59" s="21"/>
      <c r="L59" s="13" t="s">
        <v>25</v>
      </c>
      <c r="W59" s="78" t="s">
        <v>154</v>
      </c>
      <c r="X59" s="85"/>
      <c r="Y59" s="86"/>
      <c r="Z59"/>
      <c r="AA59" s="87"/>
    </row>
    <row r="60" spans="2:27" ht="20.100000000000001" customHeight="1" thickBot="1" x14ac:dyDescent="0.3">
      <c r="C60" s="14" t="s">
        <v>26</v>
      </c>
      <c r="D60" s="7"/>
      <c r="E60" s="21"/>
      <c r="G60" s="14" t="s">
        <v>27</v>
      </c>
      <c r="H60" s="21"/>
      <c r="L60" s="14" t="s">
        <v>28</v>
      </c>
      <c r="W60" s="78" t="s">
        <v>155</v>
      </c>
      <c r="X60" s="85"/>
      <c r="Y60" s="86"/>
      <c r="Z60"/>
      <c r="AA60" s="87"/>
    </row>
    <row r="61" spans="2:27" ht="20.100000000000001" customHeight="1" thickBot="1" x14ac:dyDescent="0.3">
      <c r="B61" s="21"/>
      <c r="C61" s="20"/>
      <c r="D61" s="21"/>
      <c r="E61" s="21"/>
      <c r="F61" s="21"/>
      <c r="G61" s="21"/>
      <c r="H61" s="21"/>
      <c r="I61" s="21"/>
      <c r="J61" s="21"/>
      <c r="K61" s="21"/>
      <c r="L61" s="21"/>
      <c r="W61" s="78" t="s">
        <v>156</v>
      </c>
      <c r="X61" s="85"/>
      <c r="Y61" s="86"/>
      <c r="Z61"/>
      <c r="AA61"/>
    </row>
    <row r="62" spans="2:27" ht="20.100000000000001" customHeight="1" thickBot="1" x14ac:dyDescent="0.3">
      <c r="F62" s="106"/>
      <c r="G62" s="106"/>
      <c r="H62" s="106"/>
      <c r="I62" s="106"/>
      <c r="J62" s="106"/>
      <c r="K62" s="106"/>
      <c r="L62" s="48"/>
      <c r="W62" s="78" t="s">
        <v>157</v>
      </c>
      <c r="X62" s="85"/>
      <c r="Y62" s="86"/>
      <c r="Z62"/>
      <c r="AA62"/>
    </row>
    <row r="63" spans="2:27" ht="20.100000000000001" customHeight="1" thickBot="1" x14ac:dyDescent="0.3">
      <c r="E63" s="48"/>
      <c r="F63" s="106"/>
      <c r="G63" s="106"/>
      <c r="H63" s="106"/>
      <c r="I63" s="106"/>
      <c r="J63" s="106"/>
      <c r="K63" s="106"/>
      <c r="L63" s="48"/>
      <c r="W63" s="78" t="s">
        <v>158</v>
      </c>
      <c r="X63" s="85"/>
      <c r="Y63" s="86"/>
      <c r="Z63"/>
      <c r="AA63" s="90"/>
    </row>
    <row r="64" spans="2:27" ht="20.100000000000001" customHeight="1" thickBot="1" x14ac:dyDescent="0.3">
      <c r="F64" s="106"/>
      <c r="G64" s="106"/>
      <c r="H64" s="106"/>
      <c r="I64" s="106"/>
      <c r="J64" s="106"/>
      <c r="K64" s="106"/>
      <c r="L64" s="45"/>
      <c r="W64" s="78" t="s">
        <v>159</v>
      </c>
      <c r="X64" s="85"/>
      <c r="Y64" s="86"/>
      <c r="Z64"/>
      <c r="AA64" s="87"/>
    </row>
    <row r="65" spans="6:27" ht="20.100000000000001" customHeight="1" thickBot="1" x14ac:dyDescent="0.3">
      <c r="F65" s="106"/>
      <c r="G65" s="106"/>
      <c r="H65" s="106"/>
      <c r="I65" s="106"/>
      <c r="J65" s="106"/>
      <c r="K65" s="106"/>
      <c r="L65" s="51"/>
      <c r="W65" s="78" t="s">
        <v>160</v>
      </c>
      <c r="X65" s="85"/>
      <c r="Y65" s="86"/>
      <c r="Z65"/>
      <c r="AA65" s="87"/>
    </row>
    <row r="66" spans="6:27" ht="20.100000000000001" customHeight="1" thickBot="1" x14ac:dyDescent="0.3">
      <c r="L66" s="53"/>
      <c r="N66" s="1"/>
      <c r="W66" s="78" t="s">
        <v>161</v>
      </c>
      <c r="X66" s="85"/>
      <c r="Y66" s="86"/>
      <c r="Z66"/>
      <c r="AA66" s="87"/>
    </row>
    <row r="67" spans="6:27" ht="20.100000000000001" customHeight="1" thickBot="1" x14ac:dyDescent="0.3">
      <c r="N67" s="1"/>
      <c r="W67" s="78" t="s">
        <v>162</v>
      </c>
      <c r="X67" s="85"/>
      <c r="Y67" s="86"/>
      <c r="Z67"/>
      <c r="AA67" s="87"/>
    </row>
    <row r="68" spans="6:27" ht="20.100000000000001" customHeight="1" thickBot="1" x14ac:dyDescent="0.3">
      <c r="N68" s="1"/>
      <c r="W68" s="78" t="s">
        <v>163</v>
      </c>
      <c r="X68" s="85"/>
      <c r="Y68" s="86"/>
      <c r="Z68"/>
      <c r="AA68" s="87"/>
    </row>
    <row r="69" spans="6:27" ht="20.100000000000001" customHeight="1" thickBot="1" x14ac:dyDescent="0.3">
      <c r="N69" s="1"/>
      <c r="W69" s="78" t="s">
        <v>164</v>
      </c>
      <c r="X69" s="85"/>
      <c r="Y69" s="86"/>
      <c r="Z69"/>
      <c r="AA69"/>
    </row>
    <row r="70" spans="6:27" ht="20.100000000000001" customHeight="1" thickBot="1" x14ac:dyDescent="0.3">
      <c r="N70" s="1"/>
      <c r="W70" s="78" t="s">
        <v>165</v>
      </c>
      <c r="X70" s="85"/>
      <c r="Y70" s="86"/>
      <c r="Z70"/>
      <c r="AA70"/>
    </row>
    <row r="71" spans="6:27" ht="20.100000000000001" customHeight="1" thickBot="1" x14ac:dyDescent="0.3">
      <c r="N71" s="1"/>
      <c r="W71" s="78" t="s">
        <v>166</v>
      </c>
      <c r="X71" s="85"/>
      <c r="Y71" s="86"/>
      <c r="Z71"/>
      <c r="AA71"/>
    </row>
    <row r="72" spans="6:27" ht="20.100000000000001" customHeight="1" thickBot="1" x14ac:dyDescent="0.3">
      <c r="N72" s="1"/>
      <c r="W72" s="78" t="s">
        <v>167</v>
      </c>
      <c r="X72" s="85"/>
      <c r="Y72" s="86"/>
      <c r="Z72"/>
      <c r="AA72"/>
    </row>
    <row r="73" spans="6:27" ht="20.100000000000001" customHeight="1" thickBot="1" x14ac:dyDescent="0.3">
      <c r="N73" s="1"/>
      <c r="W73" s="78" t="s">
        <v>168</v>
      </c>
      <c r="X73" s="85"/>
      <c r="Y73" s="86"/>
      <c r="Z73"/>
      <c r="AA73"/>
    </row>
    <row r="74" spans="6:27" ht="20.100000000000001" customHeight="1" thickBot="1" x14ac:dyDescent="0.3">
      <c r="N74" s="1"/>
      <c r="W74" s="78" t="s">
        <v>169</v>
      </c>
      <c r="X74" s="85"/>
      <c r="Y74" s="86"/>
      <c r="Z74"/>
      <c r="AA74"/>
    </row>
    <row r="75" spans="6:27" ht="20.100000000000001" customHeight="1" thickBot="1" x14ac:dyDescent="0.3">
      <c r="N75" s="1"/>
      <c r="W75" s="78" t="s">
        <v>170</v>
      </c>
      <c r="X75" s="85"/>
      <c r="Y75" s="86"/>
      <c r="Z75"/>
      <c r="AA75"/>
    </row>
    <row r="76" spans="6:27" ht="20.100000000000001" customHeight="1" thickBot="1" x14ac:dyDescent="0.3">
      <c r="N76" s="1"/>
      <c r="W76" s="78" t="s">
        <v>171</v>
      </c>
      <c r="X76" s="85"/>
      <c r="Y76" s="86"/>
      <c r="Z76"/>
      <c r="AA76"/>
    </row>
    <row r="77" spans="6:27" ht="20.100000000000001" customHeight="1" thickBot="1" x14ac:dyDescent="0.3">
      <c r="N77" s="1"/>
      <c r="W77" s="78" t="s">
        <v>172</v>
      </c>
      <c r="X77" s="85"/>
      <c r="Y77" s="86"/>
      <c r="Z77"/>
      <c r="AA77"/>
    </row>
    <row r="78" spans="6:27" ht="20.100000000000001" customHeight="1" thickBot="1" x14ac:dyDescent="0.3">
      <c r="N78" s="1"/>
      <c r="W78" s="78" t="s">
        <v>173</v>
      </c>
      <c r="X78" s="85"/>
      <c r="Y78" s="86"/>
      <c r="Z78"/>
      <c r="AA78"/>
    </row>
    <row r="79" spans="6:27" ht="20.100000000000001" customHeight="1" thickBot="1" x14ac:dyDescent="0.3">
      <c r="N79" s="1"/>
      <c r="W79" s="78" t="s">
        <v>174</v>
      </c>
      <c r="X79" s="85"/>
      <c r="Y79" s="86"/>
      <c r="Z79"/>
      <c r="AA79"/>
    </row>
    <row r="80" spans="6:27" ht="20.100000000000001" customHeight="1" thickBot="1" x14ac:dyDescent="0.3">
      <c r="N80" s="1"/>
      <c r="W80" s="78" t="s">
        <v>175</v>
      </c>
      <c r="X80" s="85"/>
      <c r="Y80" s="86"/>
      <c r="Z80"/>
      <c r="AA80"/>
    </row>
    <row r="81" spans="14:27" ht="20.100000000000001" customHeight="1" thickBot="1" x14ac:dyDescent="0.3">
      <c r="N81" s="1"/>
      <c r="W81" s="78" t="s">
        <v>176</v>
      </c>
      <c r="X81" s="85"/>
      <c r="Y81" s="86"/>
      <c r="Z81"/>
      <c r="AA81"/>
    </row>
    <row r="82" spans="14:27" ht="20.100000000000001" customHeight="1" thickBot="1" x14ac:dyDescent="0.3">
      <c r="N82" s="1"/>
      <c r="W82" s="78" t="s">
        <v>177</v>
      </c>
      <c r="X82" s="85"/>
      <c r="Y82" s="86"/>
      <c r="Z82"/>
      <c r="AA82"/>
    </row>
    <row r="83" spans="14:27" ht="20.100000000000001" customHeight="1" thickBot="1" x14ac:dyDescent="0.3">
      <c r="W83" s="78" t="s">
        <v>178</v>
      </c>
      <c r="X83" s="85"/>
      <c r="Y83" s="86"/>
      <c r="Z83"/>
      <c r="AA83"/>
    </row>
    <row r="84" spans="14:27" ht="20.100000000000001" customHeight="1" thickBot="1" x14ac:dyDescent="0.3">
      <c r="W84" s="78" t="s">
        <v>179</v>
      </c>
      <c r="X84" s="85"/>
      <c r="Y84"/>
      <c r="Z84"/>
      <c r="AA84"/>
    </row>
    <row r="85" spans="14:27" ht="20.100000000000001" customHeight="1" thickBot="1" x14ac:dyDescent="0.3">
      <c r="W85" s="78" t="s">
        <v>180</v>
      </c>
      <c r="X85" s="85"/>
      <c r="Y85"/>
      <c r="Z85"/>
      <c r="AA85"/>
    </row>
    <row r="86" spans="14:27" ht="20.100000000000001" customHeight="1" thickBot="1" x14ac:dyDescent="0.3">
      <c r="W86" s="80"/>
      <c r="X86" s="85"/>
      <c r="Y86"/>
      <c r="Z86"/>
      <c r="AA86" s="90"/>
    </row>
    <row r="87" spans="14:27" ht="20.100000000000001" customHeight="1" thickBot="1" x14ac:dyDescent="0.3">
      <c r="W87" s="81"/>
      <c r="X87" s="85"/>
      <c r="Y87"/>
      <c r="Z87"/>
      <c r="AA87"/>
    </row>
    <row r="88" spans="14:27" ht="20.100000000000001" customHeight="1" thickBot="1" x14ac:dyDescent="0.3">
      <c r="W88" s="81"/>
      <c r="X88" s="85"/>
      <c r="Y88"/>
      <c r="Z88"/>
      <c r="AA88"/>
    </row>
    <row r="89" spans="14:27" ht="20.100000000000001" customHeight="1" thickBot="1" x14ac:dyDescent="0.3">
      <c r="W89" s="81"/>
      <c r="X89" s="85"/>
      <c r="Y89"/>
      <c r="Z89"/>
      <c r="AA89"/>
    </row>
    <row r="90" spans="14:27" ht="20.100000000000001" customHeight="1" thickBot="1" x14ac:dyDescent="0.3">
      <c r="W90" s="81"/>
      <c r="X90" s="85"/>
      <c r="Y90"/>
      <c r="Z90"/>
      <c r="AA90"/>
    </row>
    <row r="91" spans="14:27" ht="20.100000000000001" customHeight="1" thickBot="1" x14ac:dyDescent="0.3">
      <c r="W91" s="81"/>
      <c r="X91" s="85"/>
      <c r="Y91" s="89"/>
      <c r="Z91"/>
      <c r="AA91"/>
    </row>
    <row r="92" spans="14:27" ht="20.100000000000001" customHeight="1" thickBot="1" x14ac:dyDescent="0.3">
      <c r="W92" s="81"/>
      <c r="X92" s="85"/>
      <c r="Y92"/>
      <c r="Z92"/>
      <c r="AA92"/>
    </row>
    <row r="93" spans="14:27" ht="20.100000000000001" customHeight="1" thickBot="1" x14ac:dyDescent="0.3">
      <c r="W93" s="81"/>
      <c r="X93" s="85"/>
      <c r="Y93"/>
      <c r="Z93"/>
      <c r="AA93"/>
    </row>
    <row r="94" spans="14:27" ht="20.100000000000001" customHeight="1" thickBot="1" x14ac:dyDescent="0.3">
      <c r="W94" s="81"/>
      <c r="X94" s="85"/>
      <c r="Y94"/>
      <c r="Z94"/>
      <c r="AA94"/>
    </row>
    <row r="95" spans="14:27" ht="20.100000000000001" customHeight="1" thickBot="1" x14ac:dyDescent="0.3">
      <c r="W95" s="82"/>
      <c r="X95" s="85"/>
      <c r="Y95"/>
      <c r="Z95"/>
      <c r="AA95"/>
    </row>
    <row r="96" spans="14:27" ht="20.100000000000001" customHeight="1" thickBot="1" x14ac:dyDescent="0.3">
      <c r="W96" s="82"/>
      <c r="X96" s="85"/>
      <c r="Y96" s="89"/>
      <c r="Z96"/>
      <c r="AA96"/>
    </row>
    <row r="97" spans="23:27" ht="20.100000000000001" customHeight="1" thickBot="1" x14ac:dyDescent="0.3">
      <c r="W97" s="82"/>
      <c r="X97" s="85"/>
      <c r="Y97" s="86"/>
      <c r="Z97"/>
      <c r="AA97"/>
    </row>
    <row r="98" spans="23:27" ht="20.100000000000001" customHeight="1" thickBot="1" x14ac:dyDescent="0.3">
      <c r="W98" s="82"/>
      <c r="X98" s="85"/>
      <c r="Y98" s="86"/>
      <c r="Z98"/>
      <c r="AA98"/>
    </row>
    <row r="99" spans="23:27" ht="20.100000000000001" customHeight="1" thickBot="1" x14ac:dyDescent="0.3">
      <c r="W99" s="82"/>
      <c r="X99" s="85"/>
      <c r="Y99" s="86"/>
      <c r="Z99"/>
      <c r="AA99" s="90"/>
    </row>
    <row r="100" spans="23:27" ht="20.100000000000001" customHeight="1" thickBot="1" x14ac:dyDescent="0.3">
      <c r="W100" s="82"/>
      <c r="X100" s="85"/>
      <c r="Y100" s="86"/>
      <c r="Z100"/>
      <c r="AA100" s="87"/>
    </row>
    <row r="101" spans="23:27" ht="20.100000000000001" customHeight="1" thickBot="1" x14ac:dyDescent="0.3">
      <c r="W101" s="82"/>
      <c r="X101" s="85"/>
      <c r="Y101" s="86"/>
      <c r="Z101"/>
      <c r="AA101" s="87"/>
    </row>
    <row r="102" spans="23:27" ht="20.100000000000001" customHeight="1" thickBot="1" x14ac:dyDescent="0.3">
      <c r="W102" s="82"/>
      <c r="X102" s="85"/>
      <c r="Y102" s="86"/>
      <c r="Z102"/>
      <c r="AA102" s="87"/>
    </row>
    <row r="103" spans="23:27" ht="20.100000000000001" customHeight="1" thickBot="1" x14ac:dyDescent="0.3">
      <c r="W103" s="82"/>
      <c r="X103" s="85"/>
      <c r="Y103" s="86"/>
      <c r="Z103"/>
      <c r="AA103" s="87"/>
    </row>
    <row r="104" spans="23:27" ht="20.100000000000001" customHeight="1" thickBot="1" x14ac:dyDescent="0.3">
      <c r="W104" s="82"/>
      <c r="X104" s="85"/>
      <c r="Y104" s="86"/>
      <c r="Z104"/>
      <c r="AA104" s="87"/>
    </row>
    <row r="105" spans="23:27" ht="20.100000000000001" customHeight="1" thickBot="1" x14ac:dyDescent="0.3">
      <c r="W105" s="82"/>
      <c r="X105" s="85"/>
      <c r="Y105" s="86"/>
      <c r="Z105"/>
      <c r="AA105" s="87"/>
    </row>
    <row r="106" spans="23:27" ht="20.100000000000001" customHeight="1" thickBot="1" x14ac:dyDescent="0.3">
      <c r="W106" s="82"/>
      <c r="X106" s="85"/>
      <c r="Y106" s="86"/>
      <c r="Z106"/>
      <c r="AA106" s="87"/>
    </row>
    <row r="107" spans="23:27" ht="20.100000000000001" customHeight="1" thickBot="1" x14ac:dyDescent="0.3">
      <c r="W107" s="82"/>
      <c r="X107" s="85"/>
      <c r="Y107" s="86"/>
      <c r="Z107"/>
      <c r="AA107" s="87"/>
    </row>
    <row r="108" spans="23:27" ht="20.100000000000001" customHeight="1" thickBot="1" x14ac:dyDescent="0.3">
      <c r="W108" s="82"/>
      <c r="X108" s="85"/>
      <c r="Y108" s="86"/>
      <c r="Z108"/>
      <c r="AA108" s="87"/>
    </row>
    <row r="109" spans="23:27" ht="20.100000000000001" customHeight="1" thickBot="1" x14ac:dyDescent="0.3">
      <c r="W109" s="82"/>
      <c r="X109" s="85"/>
      <c r="Y109" s="86"/>
      <c r="Z109"/>
      <c r="AA109" s="87"/>
    </row>
    <row r="110" spans="23:27" ht="20.100000000000001" customHeight="1" thickBot="1" x14ac:dyDescent="0.3">
      <c r="W110" s="82"/>
      <c r="X110" s="85"/>
      <c r="Y110" s="86"/>
      <c r="Z110"/>
      <c r="AA110" s="87"/>
    </row>
    <row r="111" spans="23:27" ht="20.100000000000001" customHeight="1" thickBot="1" x14ac:dyDescent="0.3">
      <c r="W111" s="82"/>
      <c r="X111" s="85"/>
      <c r="Y111" s="86"/>
      <c r="Z111"/>
      <c r="AA111" s="87"/>
    </row>
    <row r="112" spans="23:27" ht="20.100000000000001" customHeight="1" thickBot="1" x14ac:dyDescent="0.3">
      <c r="W112" s="82"/>
      <c r="X112" s="85"/>
      <c r="Y112"/>
      <c r="Z112"/>
      <c r="AA112" s="87"/>
    </row>
    <row r="113" spans="23:27" ht="20.100000000000001" customHeight="1" thickBot="1" x14ac:dyDescent="0.3">
      <c r="W113" s="82"/>
      <c r="X113" s="85"/>
      <c r="Y113"/>
      <c r="Z113"/>
      <c r="AA113" s="87"/>
    </row>
    <row r="114" spans="23:27" ht="20.100000000000001" customHeight="1" thickBot="1" x14ac:dyDescent="0.3">
      <c r="X114"/>
      <c r="Y114"/>
      <c r="Z114"/>
      <c r="AA114" s="87"/>
    </row>
    <row r="115" spans="23:27" ht="20.100000000000001" customHeight="1" x14ac:dyDescent="0.25">
      <c r="X115"/>
      <c r="Y115"/>
      <c r="Z115"/>
      <c r="AA115"/>
    </row>
    <row r="116" spans="23:27" ht="20.100000000000001" customHeight="1" x14ac:dyDescent="0.25">
      <c r="X116"/>
      <c r="Y116"/>
      <c r="Z116"/>
      <c r="AA116"/>
    </row>
    <row r="117" spans="23:27" ht="20.100000000000001" customHeight="1" x14ac:dyDescent="0.25">
      <c r="X117"/>
      <c r="Y117"/>
      <c r="Z117"/>
      <c r="AA117"/>
    </row>
    <row r="118" spans="23:27" ht="20.100000000000001" customHeight="1" x14ac:dyDescent="0.25">
      <c r="X118"/>
      <c r="Y118"/>
      <c r="Z118"/>
      <c r="AA118"/>
    </row>
    <row r="119" spans="23:27" ht="20.100000000000001" customHeight="1" x14ac:dyDescent="0.25">
      <c r="X119"/>
      <c r="Y119"/>
      <c r="Z119"/>
      <c r="AA119"/>
    </row>
    <row r="120" spans="23:27" ht="20.100000000000001" customHeight="1" x14ac:dyDescent="0.25">
      <c r="X120"/>
      <c r="Y120"/>
      <c r="Z120"/>
      <c r="AA120"/>
    </row>
    <row r="121" spans="23:27" ht="20.100000000000001" customHeight="1" x14ac:dyDescent="0.25">
      <c r="X121"/>
      <c r="Y121"/>
      <c r="Z121"/>
      <c r="AA121"/>
    </row>
    <row r="122" spans="23:27" ht="20.100000000000001" customHeight="1" x14ac:dyDescent="0.25">
      <c r="X122"/>
      <c r="Y122"/>
      <c r="Z122"/>
      <c r="AA122"/>
    </row>
    <row r="123" spans="23:27" ht="20.100000000000001" customHeight="1" x14ac:dyDescent="0.25">
      <c r="X123"/>
      <c r="Y123"/>
      <c r="Z123"/>
      <c r="AA123"/>
    </row>
    <row r="124" spans="23:27" ht="20.100000000000001" customHeight="1" x14ac:dyDescent="0.25">
      <c r="X124"/>
      <c r="Y124"/>
      <c r="Z124"/>
      <c r="AA124"/>
    </row>
    <row r="125" spans="23:27" ht="20.100000000000001" customHeight="1" x14ac:dyDescent="0.25">
      <c r="X125"/>
      <c r="Y125"/>
      <c r="Z125"/>
      <c r="AA125"/>
    </row>
    <row r="126" spans="23:27" ht="20.100000000000001" customHeight="1" x14ac:dyDescent="0.25">
      <c r="X126"/>
      <c r="Y126"/>
      <c r="Z126"/>
      <c r="AA126"/>
    </row>
    <row r="127" spans="23:27" ht="20.100000000000001" customHeight="1" x14ac:dyDescent="0.25">
      <c r="X127"/>
      <c r="Y127"/>
      <c r="Z127"/>
      <c r="AA127"/>
    </row>
    <row r="128" spans="23:27" ht="20.100000000000001" customHeight="1" thickBot="1" x14ac:dyDescent="0.3">
      <c r="X128"/>
      <c r="Y128"/>
      <c r="Z128"/>
      <c r="AA128"/>
    </row>
    <row r="129" spans="24:27" ht="20.100000000000001" customHeight="1" thickBot="1" x14ac:dyDescent="0.3">
      <c r="X129"/>
      <c r="Y129" s="90"/>
      <c r="Z129"/>
      <c r="AA129"/>
    </row>
    <row r="130" spans="24:27" ht="20.100000000000001" customHeight="1" thickBot="1" x14ac:dyDescent="0.3">
      <c r="X130"/>
      <c r="Y130" s="87"/>
      <c r="Z130"/>
      <c r="AA130"/>
    </row>
    <row r="131" spans="24:27" ht="20.100000000000001" customHeight="1" thickBot="1" x14ac:dyDescent="0.3">
      <c r="X131"/>
      <c r="Y131" s="87"/>
      <c r="Z131"/>
      <c r="AA131"/>
    </row>
    <row r="132" spans="24:27" ht="20.100000000000001" customHeight="1" thickBot="1" x14ac:dyDescent="0.3">
      <c r="X132"/>
      <c r="Y132" s="87"/>
      <c r="Z132"/>
      <c r="AA132"/>
    </row>
    <row r="133" spans="24:27" ht="20.100000000000001" customHeight="1" thickBot="1" x14ac:dyDescent="0.3">
      <c r="X133"/>
      <c r="Y133" s="87"/>
      <c r="Z133"/>
      <c r="AA133"/>
    </row>
    <row r="134" spans="24:27" ht="20.100000000000001" customHeight="1" thickBot="1" x14ac:dyDescent="0.3">
      <c r="X134"/>
      <c r="Y134" s="87"/>
      <c r="Z134"/>
      <c r="AA134"/>
    </row>
    <row r="135" spans="24:27" ht="20.100000000000001" customHeight="1" thickBot="1" x14ac:dyDescent="0.3">
      <c r="X135"/>
      <c r="Y135" s="87"/>
      <c r="Z135"/>
      <c r="AA135"/>
    </row>
    <row r="136" spans="24:27" ht="20.100000000000001" customHeight="1" thickBot="1" x14ac:dyDescent="0.3">
      <c r="X136"/>
      <c r="Y136" s="87"/>
      <c r="Z136"/>
      <c r="AA136"/>
    </row>
    <row r="137" spans="24:27" ht="20.100000000000001" customHeight="1" thickBot="1" x14ac:dyDescent="0.3">
      <c r="X137"/>
      <c r="Y137" s="87"/>
      <c r="Z137"/>
      <c r="AA137"/>
    </row>
    <row r="138" spans="24:27" ht="20.100000000000001" customHeight="1" thickBot="1" x14ac:dyDescent="0.3">
      <c r="X138"/>
      <c r="Y138" s="87"/>
      <c r="Z138"/>
      <c r="AA138"/>
    </row>
    <row r="139" spans="24:27" ht="20.100000000000001" customHeight="1" thickBot="1" x14ac:dyDescent="0.3">
      <c r="X139"/>
      <c r="Y139" s="87"/>
      <c r="Z139"/>
      <c r="AA139"/>
    </row>
    <row r="140" spans="24:27" ht="20.100000000000001" customHeight="1" thickBot="1" x14ac:dyDescent="0.3">
      <c r="X140"/>
      <c r="Y140" s="87"/>
      <c r="Z140"/>
      <c r="AA140"/>
    </row>
    <row r="141" spans="24:27" ht="20.100000000000001" customHeight="1" thickBot="1" x14ac:dyDescent="0.3">
      <c r="X141"/>
      <c r="Y141" s="87"/>
      <c r="Z141"/>
      <c r="AA141"/>
    </row>
    <row r="142" spans="24:27" ht="20.100000000000001" customHeight="1" thickBot="1" x14ac:dyDescent="0.3">
      <c r="X142"/>
      <c r="Y142" s="87"/>
      <c r="Z142"/>
      <c r="AA142"/>
    </row>
    <row r="143" spans="24:27" ht="20.100000000000001" customHeight="1" thickBot="1" x14ac:dyDescent="0.3">
      <c r="X143"/>
      <c r="Y143" s="87"/>
      <c r="Z143"/>
      <c r="AA143"/>
    </row>
    <row r="144" spans="24:27" ht="20.100000000000001" customHeight="1" thickBot="1" x14ac:dyDescent="0.3">
      <c r="X144"/>
      <c r="Y144" s="87"/>
      <c r="Z144"/>
      <c r="AA144"/>
    </row>
    <row r="145" spans="24:27" ht="20.100000000000001" customHeight="1" thickBot="1" x14ac:dyDescent="0.3">
      <c r="X145"/>
      <c r="Y145" s="87"/>
      <c r="Z145"/>
      <c r="AA145"/>
    </row>
    <row r="146" spans="24:27" ht="20.100000000000001" customHeight="1" thickBot="1" x14ac:dyDescent="0.3">
      <c r="X146"/>
      <c r="Y146" s="87"/>
      <c r="Z146"/>
      <c r="AA146"/>
    </row>
    <row r="147" spans="24:27" ht="20.100000000000001" customHeight="1" thickBot="1" x14ac:dyDescent="0.3">
      <c r="X147"/>
      <c r="Y147" s="87"/>
      <c r="Z147"/>
      <c r="AA147"/>
    </row>
    <row r="148" spans="24:27" ht="20.100000000000001" customHeight="1" thickBot="1" x14ac:dyDescent="0.3">
      <c r="X148"/>
      <c r="Y148" s="87"/>
      <c r="Z148"/>
      <c r="AA148"/>
    </row>
    <row r="149" spans="24:27" ht="20.100000000000001" customHeight="1" thickBot="1" x14ac:dyDescent="0.3">
      <c r="X149"/>
      <c r="Y149" s="87"/>
      <c r="Z149"/>
      <c r="AA149"/>
    </row>
    <row r="150" spans="24:27" ht="20.100000000000001" customHeight="1" thickBot="1" x14ac:dyDescent="0.3">
      <c r="X150"/>
      <c r="Y150" s="87"/>
      <c r="Z150"/>
      <c r="AA150"/>
    </row>
    <row r="151" spans="24:27" ht="20.100000000000001" customHeight="1" thickBot="1" x14ac:dyDescent="0.3">
      <c r="X151"/>
      <c r="Y151" s="87"/>
      <c r="Z151"/>
      <c r="AA151"/>
    </row>
    <row r="152" spans="24:27" ht="20.100000000000001" customHeight="1" thickBot="1" x14ac:dyDescent="0.3">
      <c r="X152"/>
      <c r="Y152" s="87"/>
      <c r="Z152"/>
      <c r="AA152"/>
    </row>
    <row r="153" spans="24:27" ht="20.100000000000001" customHeight="1" thickBot="1" x14ac:dyDescent="0.3">
      <c r="X153"/>
      <c r="Y153" s="87"/>
      <c r="Z153"/>
      <c r="AA153"/>
    </row>
    <row r="154" spans="24:27" ht="20.100000000000001" customHeight="1" thickBot="1" x14ac:dyDescent="0.3">
      <c r="X154"/>
      <c r="Y154" s="87"/>
      <c r="Z154"/>
      <c r="AA154"/>
    </row>
    <row r="155" spans="24:27" ht="20.100000000000001" customHeight="1" thickBot="1" x14ac:dyDescent="0.3">
      <c r="X155"/>
      <c r="Y155" s="87"/>
      <c r="Z155"/>
      <c r="AA155"/>
    </row>
    <row r="156" spans="24:27" ht="20.100000000000001" customHeight="1" thickBot="1" x14ac:dyDescent="0.3">
      <c r="X156"/>
      <c r="Y156" s="87"/>
      <c r="Z156"/>
      <c r="AA156"/>
    </row>
    <row r="157" spans="24:27" ht="20.100000000000001" customHeight="1" thickBot="1" x14ac:dyDescent="0.3">
      <c r="X157"/>
      <c r="Y157" s="87"/>
      <c r="Z157"/>
      <c r="AA157"/>
    </row>
    <row r="158" spans="24:27" ht="20.100000000000001" customHeight="1" thickBot="1" x14ac:dyDescent="0.3">
      <c r="X158"/>
      <c r="Y158" s="87"/>
      <c r="Z158"/>
      <c r="AA158"/>
    </row>
    <row r="159" spans="24:27" ht="20.100000000000001" customHeight="1" thickBot="1" x14ac:dyDescent="0.3">
      <c r="X159"/>
      <c r="Y159" s="87"/>
      <c r="Z159"/>
      <c r="AA159"/>
    </row>
    <row r="160" spans="24:27" ht="20.100000000000001" customHeight="1" thickBot="1" x14ac:dyDescent="0.3">
      <c r="X160"/>
      <c r="Y160" s="87"/>
      <c r="Z160"/>
      <c r="AA160"/>
    </row>
    <row r="161" spans="24:27" ht="20.100000000000001" customHeight="1" thickBot="1" x14ac:dyDescent="0.3">
      <c r="X161"/>
      <c r="Y161" s="87"/>
      <c r="Z161"/>
      <c r="AA161"/>
    </row>
    <row r="162" spans="24:27" ht="20.100000000000001" customHeight="1" thickBot="1" x14ac:dyDescent="0.3">
      <c r="X162"/>
      <c r="Y162" s="87"/>
      <c r="Z162"/>
      <c r="AA162"/>
    </row>
    <row r="163" spans="24:27" ht="20.100000000000001" customHeight="1" thickBot="1" x14ac:dyDescent="0.3">
      <c r="X163"/>
      <c r="Y163" s="87"/>
      <c r="Z163"/>
      <c r="AA163"/>
    </row>
    <row r="164" spans="24:27" ht="20.100000000000001" customHeight="1" thickBot="1" x14ac:dyDescent="0.3">
      <c r="X164"/>
      <c r="Y164" s="87"/>
      <c r="Z164"/>
      <c r="AA164"/>
    </row>
    <row r="165" spans="24:27" ht="20.100000000000001" customHeight="1" thickBot="1" x14ac:dyDescent="0.3">
      <c r="X165"/>
      <c r="Y165" s="87"/>
      <c r="Z165"/>
      <c r="AA165"/>
    </row>
    <row r="166" spans="24:27" ht="20.100000000000001" customHeight="1" thickBot="1" x14ac:dyDescent="0.3">
      <c r="X166"/>
      <c r="Y166" s="87"/>
      <c r="Z166"/>
      <c r="AA166"/>
    </row>
    <row r="167" spans="24:27" ht="20.100000000000001" customHeight="1" thickBot="1" x14ac:dyDescent="0.3">
      <c r="X167"/>
      <c r="Y167" s="87"/>
      <c r="Z167"/>
      <c r="AA167"/>
    </row>
    <row r="168" spans="24:27" ht="20.100000000000001" customHeight="1" thickBot="1" x14ac:dyDescent="0.3">
      <c r="X168"/>
      <c r="Y168" s="87"/>
      <c r="Z168"/>
      <c r="AA168"/>
    </row>
    <row r="169" spans="24:27" ht="20.100000000000001" customHeight="1" thickBot="1" x14ac:dyDescent="0.3">
      <c r="X169"/>
      <c r="Y169" s="87"/>
      <c r="Z169"/>
      <c r="AA169"/>
    </row>
    <row r="170" spans="24:27" ht="20.100000000000001" customHeight="1" thickBot="1" x14ac:dyDescent="0.3">
      <c r="X170"/>
      <c r="Y170" s="87"/>
      <c r="Z170"/>
      <c r="AA170"/>
    </row>
    <row r="171" spans="24:27" ht="20.100000000000001" customHeight="1" thickBot="1" x14ac:dyDescent="0.3">
      <c r="X171"/>
      <c r="Y171" s="87"/>
      <c r="Z171"/>
      <c r="AA171"/>
    </row>
    <row r="172" spans="24:27" ht="20.100000000000001" customHeight="1" thickBot="1" x14ac:dyDescent="0.3">
      <c r="X172"/>
      <c r="Y172" s="87"/>
      <c r="Z172"/>
      <c r="AA172"/>
    </row>
    <row r="173" spans="24:27" ht="20.100000000000001" customHeight="1" thickBot="1" x14ac:dyDescent="0.3">
      <c r="X173"/>
      <c r="Y173" s="87"/>
      <c r="Z173"/>
      <c r="AA173"/>
    </row>
    <row r="174" spans="24:27" ht="20.100000000000001" customHeight="1" thickBot="1" x14ac:dyDescent="0.3">
      <c r="X174"/>
      <c r="Y174" s="87"/>
      <c r="Z174"/>
      <c r="AA174"/>
    </row>
    <row r="175" spans="24:27" ht="20.100000000000001" customHeight="1" thickBot="1" x14ac:dyDescent="0.3">
      <c r="X175"/>
      <c r="Y175" s="87"/>
      <c r="Z175"/>
      <c r="AA175"/>
    </row>
    <row r="176" spans="24:27" ht="20.100000000000001" customHeight="1" thickBot="1" x14ac:dyDescent="0.3">
      <c r="X176"/>
      <c r="Y176" s="87"/>
      <c r="Z176"/>
      <c r="AA176"/>
    </row>
  </sheetData>
  <sheetProtection password="88DB" sheet="1" objects="1" scenarios="1"/>
  <protectedRanges>
    <protectedRange sqref="E8:K9" name="Intervalo6"/>
    <protectedRange sqref="M17:M46" name="Intervalo3_1"/>
    <protectedRange sqref="D17:E17 G17:I17 I18:I46" name="Intervalo2_1"/>
    <protectedRange sqref="E6:E9" name="Intervalo1"/>
    <protectedRange sqref="D18:E46 G18:H46" name="Intervalo2"/>
    <protectedRange sqref="C50:D50" name="Intervalo4"/>
  </protectedRanges>
  <sortState ref="W2:W111">
    <sortCondition ref="W111"/>
  </sortState>
  <mergeCells count="32">
    <mergeCell ref="B2:M3"/>
    <mergeCell ref="B4:M5"/>
    <mergeCell ref="E7:M7"/>
    <mergeCell ref="L6:M6"/>
    <mergeCell ref="K51:L51"/>
    <mergeCell ref="E6:F6"/>
    <mergeCell ref="B12:B16"/>
    <mergeCell ref="C12:C16"/>
    <mergeCell ref="E10:K10"/>
    <mergeCell ref="L13:L16"/>
    <mergeCell ref="M12:M16"/>
    <mergeCell ref="J13:J16"/>
    <mergeCell ref="K13:K16"/>
    <mergeCell ref="B8:C8"/>
    <mergeCell ref="B7:D7"/>
    <mergeCell ref="E9:K9"/>
    <mergeCell ref="D52:H57"/>
    <mergeCell ref="E8:K8"/>
    <mergeCell ref="F62:K65"/>
    <mergeCell ref="G47:J48"/>
    <mergeCell ref="G49:J50"/>
    <mergeCell ref="B10:D10"/>
    <mergeCell ref="K55:L55"/>
    <mergeCell ref="D12:J12"/>
    <mergeCell ref="K12:L12"/>
    <mergeCell ref="K54:L54"/>
    <mergeCell ref="C48:D49"/>
    <mergeCell ref="D13:D16"/>
    <mergeCell ref="E13:E16"/>
    <mergeCell ref="F13:F16"/>
    <mergeCell ref="G13:G16"/>
    <mergeCell ref="H13:H16"/>
  </mergeCells>
  <conditionalFormatting sqref="N19:N48 B17:I46 M17:M46">
    <cfRule type="containsText" dxfId="6" priority="40" operator="containsText" text="domingo">
      <formula>NOT(ISERROR(SEARCH("domingo",B17)))</formula>
    </cfRule>
    <cfRule type="containsText" dxfId="5" priority="41" operator="containsText" text="sábado">
      <formula>NOT(ISERROR(SEARCH("sábado",B17)))</formula>
    </cfRule>
  </conditionalFormatting>
  <conditionalFormatting sqref="K17:L46">
    <cfRule type="containsText" dxfId="4" priority="27" operator="containsText" text="sábado">
      <formula>NOT(ISERROR(SEARCH("sábado",K17)))</formula>
    </cfRule>
  </conditionalFormatting>
  <conditionalFormatting sqref="K13:L13 K17:L46">
    <cfRule type="containsText" dxfId="3" priority="26" operator="containsText" text="domingo">
      <formula>NOT(ISERROR(SEARCH("domingo",K13)))</formula>
    </cfRule>
  </conditionalFormatting>
  <conditionalFormatting sqref="J17:J46">
    <cfRule type="containsText" dxfId="2" priority="46" operator="containsText" text="sábado">
      <formula>NOT(ISERROR(SEARCH("sábado",J17)))</formula>
    </cfRule>
    <cfRule type="containsText" dxfId="1" priority="47" operator="containsText" text="domingo">
      <formula>NOT(ISERROR(SEARCH("domingo",J17)))</formula>
    </cfRule>
    <cfRule type="expression" dxfId="0" priority="48" stopIfTrue="1">
      <formula>M17="Ponto Facultativo - Meio Período"</formula>
    </cfRule>
  </conditionalFormatting>
  <dataValidations count="4">
    <dataValidation type="list" allowBlank="1" showInputMessage="1" showErrorMessage="1" sqref="C50">
      <formula1>$O$27:$O$28</formula1>
    </dataValidation>
    <dataValidation type="list" allowBlank="1" showInputMessage="1" showErrorMessage="1" sqref="M17:M18">
      <formula1>$AA$2:$AA$25</formula1>
    </dataValidation>
    <dataValidation type="time" operator="greaterThan" allowBlank="1" showInputMessage="1" showErrorMessage="1" sqref="G17:G46">
      <formula1>E17</formula1>
    </dataValidation>
    <dataValidation type="list" allowBlank="1" showInputMessage="1" showErrorMessage="1" sqref="M19:M46">
      <formula1>$AA$2:$AA$30</formula1>
    </dataValidation>
  </dataValidations>
  <pageMargins left="0.84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 Delgado Paiva</cp:lastModifiedBy>
  <cp:lastPrinted>2018-02-05T13:15:37Z</cp:lastPrinted>
  <dcterms:created xsi:type="dcterms:W3CDTF">2014-01-06T19:04:30Z</dcterms:created>
  <dcterms:modified xsi:type="dcterms:W3CDTF">2023-04-10T12:56:25Z</dcterms:modified>
</cp:coreProperties>
</file>